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60" windowWidth="18780" windowHeight="9930" tabRatio="601" activeTab="1"/>
  </bookViews>
  <sheets>
    <sheet name="الإطار المنطقي" sheetId="1" r:id="rId1"/>
    <sheet name="بنيية الميزانية الجماعية" sheetId="2" r:id="rId2"/>
  </sheets>
  <definedNames/>
  <calcPr fullCalcOnLoad="1"/>
</workbook>
</file>

<file path=xl/sharedStrings.xml><?xml version="1.0" encoding="utf-8"?>
<sst xmlns="http://schemas.openxmlformats.org/spreadsheetml/2006/main" count="667" uniqueCount="190">
  <si>
    <t>الفاعلون</t>
  </si>
  <si>
    <t>الجماعة</t>
  </si>
  <si>
    <t>التجهيز</t>
  </si>
  <si>
    <t>الصحة</t>
  </si>
  <si>
    <t>التعليم</t>
  </si>
  <si>
    <t>المبادرة الوطنية للتنمية البشرية</t>
  </si>
  <si>
    <t>الجهة</t>
  </si>
  <si>
    <t>مجموع المساهمات (المؤكدة والمساهمات للتأكيد) حسب مجال التدخل</t>
  </si>
  <si>
    <t>التمويل الذي يتعين البحث عنه حسب مجال التدخل</t>
  </si>
  <si>
    <t>ميزانية المخطط الجماعي للتنمية حسب مجال التدخل</t>
  </si>
  <si>
    <t>رقم 1 : التعليم الأولي</t>
  </si>
  <si>
    <t>المساهمة (بالدرهم)</t>
  </si>
  <si>
    <t>المساهمة حسب مجال التدخل (%)</t>
  </si>
  <si>
    <t>مساهمة مؤكدة</t>
  </si>
  <si>
    <t>مساهمة للتأكيد</t>
  </si>
  <si>
    <t>رقم 19 : تقوية القدرات المحلية</t>
  </si>
  <si>
    <t>رقم  20 : مجالات تدخل أخرى</t>
  </si>
  <si>
    <t>رقم 2 : التعليم الأساسي</t>
  </si>
  <si>
    <t>رقم 3 : التعليم الإعدادي</t>
  </si>
  <si>
    <t>رقم 4 : التعليم غير النظامي</t>
  </si>
  <si>
    <t>رقم 5 : الصحة</t>
  </si>
  <si>
    <t>رقم 6 : الربط بشبكة الماء ص ش</t>
  </si>
  <si>
    <t>رقم 8 : التطهير</t>
  </si>
  <si>
    <t>رقم 9 : الطرق</t>
  </si>
  <si>
    <t>رقم 10 : التجهيزات المائية الصغرى</t>
  </si>
  <si>
    <t>رقم 11 : بنيات تحتية أخرى</t>
  </si>
  <si>
    <t>رقم 12 : حماية ومشاركة الطفل</t>
  </si>
  <si>
    <t>رقم 13 : حماية ومشاركة المرأة</t>
  </si>
  <si>
    <t>رقم 14 : حماية، أنشطة ومشاركة الشباب</t>
  </si>
  <si>
    <t>رقم 15 : الأنشطة والتجهيزات الاجتماعية</t>
  </si>
  <si>
    <t>رقم 16 : الأنشطة والتجهيزات الثقافية</t>
  </si>
  <si>
    <t>رقم 17 : الأنشطة المدرة للدخل والتشغيل</t>
  </si>
  <si>
    <t>رقم 18 : حماية البيئة</t>
  </si>
  <si>
    <t>مجالات التدخل</t>
  </si>
  <si>
    <t>جدول 4 : بنية ميزانية الجماعة</t>
  </si>
  <si>
    <t>الإطار المنطقي - خطة العمل</t>
  </si>
  <si>
    <t>ميزانية المخطط الجماعي للتنمية :</t>
  </si>
  <si>
    <t>الأنشطة والمشاريع</t>
  </si>
  <si>
    <t>التكلفة الإجمالية للنشاط أو المشروع (درهم)</t>
  </si>
  <si>
    <t>التموقع</t>
  </si>
  <si>
    <t>المسؤول عن المشروع</t>
  </si>
  <si>
    <t>تمويل المشروع</t>
  </si>
  <si>
    <t>مجموع التمويل المؤكد والتمويل الذي يتوجب تأكيده (حسب النشاط)</t>
  </si>
  <si>
    <t>مجموع التمويل الذي يتعين البحث عنه</t>
  </si>
  <si>
    <t>مدة الإنجاز</t>
  </si>
  <si>
    <t>الجدولة الزمنية</t>
  </si>
  <si>
    <t>المؤشرات</t>
  </si>
  <si>
    <t>حالة النشاط (مقترح، مبرمج، في طور الإنجاز)</t>
  </si>
  <si>
    <t>ملاحظات</t>
  </si>
  <si>
    <t>النوع</t>
  </si>
  <si>
    <t>المبلغ (درهم)</t>
  </si>
  <si>
    <t>النسبة (%)</t>
  </si>
  <si>
    <t>مؤكد</t>
  </si>
  <si>
    <t>للتأكيد</t>
  </si>
  <si>
    <t>مجموع التمويل المؤكد</t>
  </si>
  <si>
    <t>مجموع التمويل للتأكيد</t>
  </si>
  <si>
    <t xml:space="preserve">المجموع اللازم البحث عنه </t>
  </si>
  <si>
    <t>مجموع التمويلات حسب الفاعل :</t>
  </si>
  <si>
    <t>المؤكد تمويله</t>
  </si>
  <si>
    <t>تمويل للتأكيد</t>
  </si>
  <si>
    <t>المجموع الواجب البحث عنه</t>
  </si>
  <si>
    <t>المبلغ (الدرهم)</t>
  </si>
  <si>
    <t>الحصة  %</t>
  </si>
  <si>
    <t>مجموع مساهمة الفاعلين</t>
  </si>
  <si>
    <t>مساهمة الجماعة في المخطط الجماعي للتنمية :</t>
  </si>
  <si>
    <r>
      <t xml:space="preserve">الهدف العام   </t>
    </r>
    <r>
      <rPr>
        <b/>
        <sz val="18"/>
        <color indexed="8"/>
        <rFont val="Arabic Typesetting"/>
        <family val="4"/>
      </rPr>
      <t>تحقيق تنمية شاملة بالجماعة عبر تنويع  الأنشطة الاقتصادية</t>
    </r>
  </si>
  <si>
    <t xml:space="preserve">الجماعة :         </t>
  </si>
  <si>
    <t>الهدف الخاص رقم 1 : تقوية البنية التحتية</t>
  </si>
  <si>
    <t xml:space="preserve">مبرمج </t>
  </si>
  <si>
    <t>6 أشهر</t>
  </si>
  <si>
    <t xml:space="preserve">الجماعة  و قسم الشؤون القروية بالعمالة        </t>
  </si>
  <si>
    <t xml:space="preserve">قسم الشؤون القروية بالعمالة        </t>
  </si>
  <si>
    <t>دوار الكوف السفلي</t>
  </si>
  <si>
    <t>دوار أفراسو</t>
  </si>
  <si>
    <t>نيابة التعليم</t>
  </si>
  <si>
    <t xml:space="preserve">  10 أشهر</t>
  </si>
  <si>
    <t>في طور الإنجاز</t>
  </si>
  <si>
    <t>دواوير : بوجميل الكوف الفوقي الكوف السفلي الكدانة</t>
  </si>
  <si>
    <t>6       أشهر</t>
  </si>
  <si>
    <t>مبرمج</t>
  </si>
  <si>
    <t>دوار الكدانة</t>
  </si>
  <si>
    <t>بدواوير : بلوازن، الكوف الفوقي، واد زرجون، عين ليين، الكوف السفلي و تاشة</t>
  </si>
  <si>
    <t>متوسط ميزانية الجماعة على مدى ال 5 السنوات الماضية :</t>
  </si>
  <si>
    <t xml:space="preserve">  6 أشهر</t>
  </si>
  <si>
    <t>عمالة المضيق - الفنيدق</t>
  </si>
  <si>
    <t>عمالة المضيق- الفنيدق</t>
  </si>
  <si>
    <t>رقم 7 : الكهرباء</t>
  </si>
  <si>
    <t>الجماعة السلالية التابعة للعمالة</t>
  </si>
  <si>
    <t xml:space="preserve">دوار الكدانة </t>
  </si>
  <si>
    <t>جميع الدواوير</t>
  </si>
  <si>
    <t>مقترح</t>
  </si>
  <si>
    <t>الهدف الخاص رقم 2 : توفير الماء الصالح للشرب</t>
  </si>
  <si>
    <t>الهدف الخاص رقم 3 : تحسين خدمات المكتب الوطني للكهرباء</t>
  </si>
  <si>
    <t>الهدف الخاص رقم 4 : احداث شبكة التطهير الصلب بالجماعة</t>
  </si>
  <si>
    <t>الهدف الخاص رقم 5 : تقريب الخدمات الصحية من الدواوير البعيدة</t>
  </si>
  <si>
    <t xml:space="preserve">دواوير بلوازن، البين، الكوف الأسفل، الكوف الأعلى، وواد اجرجون </t>
  </si>
  <si>
    <t>المستوصف الجماعي</t>
  </si>
  <si>
    <t>الهدف الخاص رقم 6 : الرفع من المستوى التعليمي</t>
  </si>
  <si>
    <t>الهدف الخاص رقم 7 : تثمين المنتوج الفلاحي</t>
  </si>
  <si>
    <t>الفائض المالي لسنة 2011</t>
  </si>
  <si>
    <t>متوسط مصاريف الجماعة على مدى 5 سنوات الماضية</t>
  </si>
  <si>
    <t>الهدف الخاص رقم 4 : خلق مراكز سوسيو ثقافية ورياضية</t>
  </si>
  <si>
    <t>وزارة الصحة</t>
  </si>
  <si>
    <t>فائض السنة المالية 2011</t>
  </si>
  <si>
    <t>دواوير : بوجميل الكدانة  الكوف السفلي</t>
  </si>
  <si>
    <t>متوسط مصاريف الاستثمار على مدى 5 سنوات الماضية</t>
  </si>
  <si>
    <t>متوسط مصاريف التسيير على مدى 5 سنوات الماضية</t>
  </si>
  <si>
    <t xml:space="preserve">العمالة       </t>
  </si>
  <si>
    <t xml:space="preserve">الجماعة        </t>
  </si>
  <si>
    <t>الكدانة- بوجميل- الكوف الأعلى- والأسفل- أكنان</t>
  </si>
  <si>
    <t>دوار حراقة</t>
  </si>
  <si>
    <t>المجلس الاقليمي</t>
  </si>
  <si>
    <t>4 أشهر</t>
  </si>
  <si>
    <t>مساهمة الجماعة في مجموعة الجماعات الشاطئ الأزرق لتدبير مرفق المطرح العمومي المراقب بعمالة المضييق الفنيدق لسنة 2012</t>
  </si>
  <si>
    <t>10 أشهر</t>
  </si>
  <si>
    <t>5 أشهر</t>
  </si>
  <si>
    <t xml:space="preserve">هذا المشروع تم اقتراحه بشراكة مع جماعة بليونش </t>
  </si>
  <si>
    <t>جميع الفرعيات و المركزيات</t>
  </si>
  <si>
    <t>2 أشهر</t>
  </si>
  <si>
    <t xml:space="preserve">   6 أشهر</t>
  </si>
  <si>
    <t>التقليص من متوسط المسافة التي تربط الساكنة بالطرق غير المعبدة</t>
  </si>
  <si>
    <t>التقليص من متوسط المسافة التي تربط الساكنة بالطرق المعبدة</t>
  </si>
  <si>
    <t>التقليص من متوسط المسافة التي تربط الساكنة باقرب مؤسسة صحية</t>
  </si>
  <si>
    <t>الرفع من نسبة الدواوير المرتبطة بشبكة الكهرباء</t>
  </si>
  <si>
    <t>الرفع من نسبة السكان المستفيدين من الماء الشروب</t>
  </si>
  <si>
    <t>الرفع من نسبة الدواوير المستفيدة من الماء الشروب</t>
  </si>
  <si>
    <t>الرفع من نسبة الدواوير المتوفرة على نظام للتطهير الصلب</t>
  </si>
  <si>
    <t>الرفع من نسبة الولادات في مكان مراقب صحيا</t>
  </si>
  <si>
    <t>الرفع من عدد الانشطة الثقافية والرياضية المخصصة للاطفال والشباب</t>
  </si>
  <si>
    <t>الرفع من نسبة تحصيل المداخيل</t>
  </si>
  <si>
    <t>الرفع من نسبة الاستثمار المخصص للمرأة</t>
  </si>
  <si>
    <t>المجموع</t>
  </si>
  <si>
    <t>الرابطة بين جماعتي العليين والملاليين على مسافة 20 كلم</t>
  </si>
  <si>
    <t>بلوازن، الكوف الفوقي، الكوف السفلي وواد أزرجون</t>
  </si>
  <si>
    <t>سيتم انجاز المشروع بعد المصادقة على برمجة فائض ميزانية 2011  من طرف السلطة الوصية ( العمالة)</t>
  </si>
  <si>
    <t>دوار أفراسو ودوار حراقة</t>
  </si>
  <si>
    <t>دواوير كدانة، حراقة، البين، واد جرزون، فرسيوة وبوجميل</t>
  </si>
  <si>
    <t>5أشهر</t>
  </si>
  <si>
    <t>8أشهر</t>
  </si>
  <si>
    <t>10أشهر</t>
  </si>
  <si>
    <t xml:space="preserve">هذه الطريق توجد فوق النفود الترابي لجماعتي العليين والملاليين   </t>
  </si>
  <si>
    <t>فك العزلة عن 6 دواوير</t>
  </si>
  <si>
    <t>الرابطة بين جماعتي العليين وحدود جماعة تاغرامت مرورا بدوار أكنان</t>
  </si>
  <si>
    <t>9أشهر</t>
  </si>
  <si>
    <t>سيتم انجاز المشروع بعد المصادقة على برمجة فائض ميزانية 2011  من طرف السلطة الوصية       ( العمالة)</t>
  </si>
  <si>
    <t>شهرين</t>
  </si>
  <si>
    <t>التقليص من نسبة الانقطاع عن التعليم الابتدائي لدى الاناث والذكور مابين 6 و12 سنة</t>
  </si>
  <si>
    <t>التقليص من نسبة الانقطاع عن الدراسة لدى الذكور و الاناث مابين 6و12 سنة</t>
  </si>
  <si>
    <t>التقليص من نسبة الانقطاع عن الدراسة لدى الذكور والاناث مابين  6 و 12 سنة</t>
  </si>
  <si>
    <t xml:space="preserve">تهيئ المسالك والمعابر (1كلم) Aménagement d'1 Km des pistes et des passages </t>
  </si>
  <si>
    <t>تهيئ المسالك (1,2كلم) بالاسمنت المسلح Aménagement des .pistes en béton armé 1,2Km</t>
  </si>
  <si>
    <t>تعبيد الطريق الرابطة بين جماعتي العليين والملاليين على مسافة 20 كلم  Construction de la route reliant les CRs allyenne et Mallalienne.20Km</t>
  </si>
  <si>
    <t>فتح وتهييئ المسالك 13,09 كلم Ouverture et aménagement des pistes sur une longeur de 13,09Km</t>
  </si>
  <si>
    <t>فتح الطريق الرابطة بين دوار حراقة ودوار حيضرة التابع لبلدية الفنيدق 4 كلم  Ouverture de la route reliant le douar Hraka et le douar Haydara qui relève de la municipalité de M'diq.4 Km</t>
  </si>
  <si>
    <t xml:space="preserve"> إصلاح و تقوية القناطر  Réfection et renforcement des ponts</t>
  </si>
  <si>
    <t>تعبيد الطريق الرابطة بين جماعة العليين وحدود جماعة تغرامت مرورا بدوار أكنان على مسافة 8,8 كلم Construction de la route reliant la CR Allyenne et le douar Aknan relevant de la CR Taghramt</t>
  </si>
  <si>
    <t xml:space="preserve">حفر 3 آبار Creusement de 3 ponts </t>
  </si>
  <si>
    <t>اصلاح شبكة الانارة العمومية Entretien du réseau d'éclairage public</t>
  </si>
  <si>
    <t xml:space="preserve">اصلاح نقط الماء Réfection des points d'eau </t>
  </si>
  <si>
    <t>احداث مطرح عمومي بالعمالة Création d'une décharge publique à la préfecture</t>
  </si>
  <si>
    <t>بناء ملحق صحي Construction d'une annexe du dispensaire de santé</t>
  </si>
  <si>
    <t>توفير سيارة للولادة مزودة بوسائل الاتصال        Achat d'une ambulance type SAMU OBSTETRICAL</t>
  </si>
  <si>
    <t>توفير سيارة اسعاف ذات الدفع الرباعي لدواوير بلوازن، البين، الكوف الأسفل، الكوف الأعلى، وواد اجرجون Achat d'une ambulance 4/4</t>
  </si>
  <si>
    <t xml:space="preserve">تزويد جميع الفرعيات والمركزيات بالماء والكهرباء وشبكة التطهير والسكن الاداري  Raccordement des écoles en eau potable, électricité, assainissement liquide et construction du logement pour les enseignants </t>
  </si>
  <si>
    <t>احداث مدرسة جماعاتية Création d'une école communale</t>
  </si>
  <si>
    <t>اقتناء حافلة للنقل المدرسي Achat d'un minibus de transport scolaire</t>
  </si>
  <si>
    <t>بناء خزان للشرب Construction d'un château d'eau potable</t>
  </si>
  <si>
    <t>صيانة السوق الأسبوعي Entrtien du souk hebdomadaire</t>
  </si>
  <si>
    <t>بناء 4 نوادي نسوية Construction de 4 foyers féminins</t>
  </si>
  <si>
    <t>بناء 3 ملاعب رياضية construction de 3 terrains de footbal</t>
  </si>
  <si>
    <t>المضيق-الفنيدق M'diq Fnideq</t>
  </si>
  <si>
    <t>العليين Allyenne</t>
  </si>
  <si>
    <t>الجماعة            La commune</t>
  </si>
  <si>
    <t>الجماعة La commune</t>
  </si>
  <si>
    <t>التجهيز Equipement</t>
  </si>
  <si>
    <t>الجماعة السلالية التابعة للعمالة       LA collectivité traditionnelle</t>
  </si>
  <si>
    <t>المجلس الاقليمي Le conseil provincial</t>
  </si>
  <si>
    <t>الجهة La région</t>
  </si>
  <si>
    <t>وزارة الصحة Ministère de la santé</t>
  </si>
  <si>
    <t>المبادرة الوطنية INDH</t>
  </si>
  <si>
    <t>نيابة التعليم Délégation du MEN</t>
  </si>
  <si>
    <t>الجماعة السلالية التابعة للعمالة La commune traditionnelle</t>
  </si>
  <si>
    <t>مجموع ميزانية المخطط الجماعي Total PCD</t>
  </si>
  <si>
    <t xml:space="preserve">احداث شبكة الانارة العمومية           Création du réseau  d'éclairage public </t>
  </si>
  <si>
    <t>Remarque Mise en cohérence</t>
  </si>
  <si>
    <t>Ce projet concene la commune Mallalienne et la commune Allyenne</t>
  </si>
  <si>
    <t>Suivant le Délégé de santé de M'diq ce projet peut concerner les deux communes Allyenne et Belyounech</t>
  </si>
  <si>
    <t>تجهيز المستوصف بالالات والأدوية الازمة   Equipement du dispensaire de santé</t>
  </si>
  <si>
    <t>4أشهر</t>
  </si>
  <si>
    <t>3أشهر</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</si>
</sst>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 _€_-;\-* #,##0\ _€_-;_-* &quot;-&quot;??\ _€_-;_-@_-"/>
    <numFmt numFmtId="173" formatCode="_-[$د.م.‏-1801]\ * #,##0.00_-;_-[$د.م.‏-1801]\ * #,##0.00\-;_-[$د.م.‏-1801]\ * &quot;-&quot;??_-;_-@_-"/>
    <numFmt numFmtId="174" formatCode="_-[$د.م.‏-1801]\ * #,##0_-;_-[$د.م.‏-1801]\ * #,##0\-;_-[$د.م.‏-1801]\ * &quot;-&quot;_-;_-@_-"/>
    <numFmt numFmtId="175" formatCode="&quot;Vrai&quot;;&quot;Vrai&quot;;&quot;Faux&quot;"/>
    <numFmt numFmtId="176" formatCode="&quot;Actif&quot;;&quot;Actif&quot;;&quot;Inactif&quot;"/>
    <numFmt numFmtId="177" formatCode="[$€-2]\ #,##0.00_);[Red]\([$€-2]\ #,##0.00\)"/>
  </numFmts>
  <fonts count="72">
    <font>
      <sz val="11"/>
      <color theme="1"/>
      <name val="Calibri"/>
      <family val="2"/>
    </font>
    <font>
      <sz val="11"/>
      <color indexed="8"/>
      <name val="Calibri"/>
      <family val="2"/>
    </font>
    <font>
      <b/>
      <sz val="10"/>
      <name val="Maiandra GD"/>
      <family val="2"/>
    </font>
    <font>
      <b/>
      <sz val="16"/>
      <color indexed="9"/>
      <name val="Arabic Typesetting"/>
      <family val="4"/>
    </font>
    <font>
      <sz val="16"/>
      <color indexed="8"/>
      <name val="Arabic Typesetting"/>
      <family val="4"/>
    </font>
    <font>
      <sz val="16"/>
      <name val="Arabic Typesetting"/>
      <family val="4"/>
    </font>
    <font>
      <b/>
      <sz val="16"/>
      <name val="Arabic Typesetting"/>
      <family val="4"/>
    </font>
    <font>
      <b/>
      <sz val="16"/>
      <color indexed="8"/>
      <name val="Arabic Typesetting"/>
      <family val="4"/>
    </font>
    <font>
      <sz val="20"/>
      <color indexed="8"/>
      <name val="Arabic Typesetting"/>
      <family val="4"/>
    </font>
    <font>
      <b/>
      <sz val="24"/>
      <color indexed="8"/>
      <name val="Arabic Typesetting"/>
      <family val="4"/>
    </font>
    <font>
      <b/>
      <sz val="20"/>
      <name val="Arabic Typesetting"/>
      <family val="4"/>
    </font>
    <font>
      <b/>
      <sz val="20"/>
      <color indexed="9"/>
      <name val="Maiandra GD"/>
      <family val="2"/>
    </font>
    <font>
      <b/>
      <sz val="16"/>
      <name val="Maiandra GD"/>
      <family val="2"/>
    </font>
    <font>
      <sz val="16"/>
      <name val="Maiandra GD"/>
      <family val="2"/>
    </font>
    <font>
      <b/>
      <sz val="16"/>
      <color indexed="9"/>
      <name val="Maiandra GD"/>
      <family val="2"/>
    </font>
    <font>
      <sz val="16"/>
      <color indexed="9"/>
      <name val="Maiandra GD"/>
      <family val="2"/>
    </font>
    <font>
      <b/>
      <sz val="11"/>
      <name val="Arabic Typesetting"/>
      <family val="4"/>
    </font>
    <font>
      <b/>
      <sz val="18"/>
      <color indexed="8"/>
      <name val="Arabic Typesetting"/>
      <family val="4"/>
    </font>
    <font>
      <b/>
      <sz val="20"/>
      <color indexed="8"/>
      <name val="Arabic Typesetting"/>
      <family val="4"/>
    </font>
    <font>
      <b/>
      <sz val="22"/>
      <color indexed="8"/>
      <name val="Arabic Typesetting"/>
      <family val="4"/>
    </font>
    <font>
      <b/>
      <sz val="14"/>
      <name val="Arabic Typesetting"/>
      <family val="4"/>
    </font>
    <font>
      <b/>
      <sz val="14"/>
      <name val="Maiandra GD"/>
      <family val="2"/>
    </font>
    <font>
      <b/>
      <sz val="18"/>
      <name val="Arabic Typesetting"/>
      <family val="4"/>
    </font>
    <font>
      <b/>
      <sz val="26"/>
      <color indexed="9"/>
      <name val="Arabic Typesetting"/>
      <family val="4"/>
    </font>
    <font>
      <sz val="16"/>
      <color indexed="41"/>
      <name val="Arabic Typesetting"/>
      <family val="4"/>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0"/>
      <name val="Maiandra GD"/>
      <family val="2"/>
    </font>
    <font>
      <b/>
      <sz val="16"/>
      <color indexed="10"/>
      <name val="Arabic Typesetting"/>
      <family val="4"/>
    </font>
    <font>
      <b/>
      <sz val="14"/>
      <color indexed="10"/>
      <name val="Arabic Typesetting"/>
      <family val="4"/>
    </font>
    <font>
      <b/>
      <sz val="14"/>
      <color indexed="8"/>
      <name val="Maiandra GD"/>
      <family val="2"/>
    </font>
    <font>
      <b/>
      <sz val="20"/>
      <color indexed="10"/>
      <name val="Arabic Typesetting"/>
      <family val="4"/>
    </font>
    <font>
      <sz val="20"/>
      <color indexed="10"/>
      <name val="Arabic Typesetting"/>
      <family val="4"/>
    </font>
    <font>
      <b/>
      <sz val="14"/>
      <color indexed="8"/>
      <name val="Arabic Typesetting"/>
      <family val="4"/>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0000"/>
      <name val="Maiandra GD"/>
      <family val="2"/>
    </font>
    <font>
      <b/>
      <sz val="16"/>
      <color rgb="FFFF0000"/>
      <name val="Arabic Typesetting"/>
      <family val="4"/>
    </font>
    <font>
      <b/>
      <sz val="14"/>
      <color rgb="FFFF0000"/>
      <name val="Arabic Typesetting"/>
      <family val="4"/>
    </font>
    <font>
      <b/>
      <sz val="14"/>
      <color theme="1"/>
      <name val="Maiandra GD"/>
      <family val="2"/>
    </font>
    <font>
      <b/>
      <sz val="16"/>
      <color theme="1"/>
      <name val="Arabic Typesetting"/>
      <family val="4"/>
    </font>
    <font>
      <b/>
      <sz val="14"/>
      <color theme="1"/>
      <name val="Arabic Typesetting"/>
      <family val="4"/>
    </font>
    <font>
      <b/>
      <sz val="20"/>
      <color rgb="FFFF0000"/>
      <name val="Arabic Typesetting"/>
      <family val="4"/>
    </font>
    <font>
      <sz val="20"/>
      <color rgb="FFFF0000"/>
      <name val="Arabic Typesetting"/>
      <family val="4"/>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8"/>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62"/>
        <bgColor indexed="64"/>
      </patternFill>
    </fill>
    <fill>
      <patternFill patternType="lightUp">
        <bgColor indexed="62"/>
      </patternFill>
    </fill>
    <fill>
      <patternFill patternType="solid">
        <fgColor indexed="43"/>
        <bgColor indexed="64"/>
      </patternFill>
    </fill>
    <fill>
      <patternFill patternType="solid">
        <fgColor indexed="49"/>
        <bgColor indexed="64"/>
      </patternFill>
    </fill>
    <fill>
      <patternFill patternType="solid">
        <fgColor indexed="30"/>
        <bgColor indexed="64"/>
      </patternFill>
    </fill>
    <fill>
      <patternFill patternType="solid">
        <fgColor indexed="22"/>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bottom style="medium"/>
    </border>
    <border>
      <left style="medium"/>
      <right style="medium"/>
      <top style="medium"/>
      <bottom style="medium"/>
    </border>
    <border>
      <left style="medium"/>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border>
    <border>
      <left style="medium"/>
      <right/>
      <top style="medium"/>
      <bottom style="medium"/>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style="medium"/>
      <right style="medium"/>
      <top/>
      <bottom/>
    </border>
    <border>
      <left style="medium"/>
      <right style="medium"/>
      <top/>
      <bottom style="medium"/>
    </border>
    <border>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style="medium"/>
      <bottom/>
    </border>
    <border>
      <left/>
      <right style="medium"/>
      <top style="medium"/>
      <bottom/>
    </border>
    <border>
      <left/>
      <right style="medium"/>
      <top/>
      <bottom/>
    </border>
    <border>
      <left/>
      <right style="medium"/>
      <top/>
      <bottom style="medium"/>
    </border>
    <border>
      <left style="medium"/>
      <right style="medium"/>
      <top/>
      <bottom style="thin"/>
    </border>
    <border>
      <left/>
      <right/>
      <top/>
      <bottom style="medium"/>
    </border>
    <border>
      <left style="thin"/>
      <right style="medium"/>
      <top style="thin"/>
      <bottom/>
    </border>
    <border>
      <left style="thin"/>
      <right style="medium"/>
      <top/>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medium"/>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1"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0" borderId="0" applyNumberFormat="0" applyBorder="0" applyAlignment="0" applyProtection="0"/>
    <xf numFmtId="9" fontId="1"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378">
    <xf numFmtId="0" fontId="0" fillId="0" borderId="0" xfId="0" applyFont="1" applyAlignment="1">
      <alignment/>
    </xf>
    <xf numFmtId="0" fontId="3" fillId="33" borderId="10" xfId="0" applyFont="1" applyFill="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34" borderId="0" xfId="0" applyFont="1" applyFill="1" applyAlignment="1">
      <alignment vertical="center" wrapText="1"/>
    </xf>
    <xf numFmtId="0" fontId="5" fillId="34" borderId="0" xfId="0" applyFont="1" applyFill="1" applyBorder="1" applyAlignment="1">
      <alignment vertical="center" wrapText="1"/>
    </xf>
    <xf numFmtId="0" fontId="6" fillId="35" borderId="11" xfId="0" applyFont="1" applyFill="1" applyBorder="1" applyAlignment="1">
      <alignment horizontal="center" vertical="center" wrapText="1"/>
    </xf>
    <xf numFmtId="0" fontId="6" fillId="0" borderId="0" xfId="0" applyFont="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6" fillId="0" borderId="11" xfId="0" applyFont="1" applyBorder="1" applyAlignment="1">
      <alignment horizontal="center" vertical="center" wrapText="1"/>
    </xf>
    <xf numFmtId="0" fontId="6" fillId="36" borderId="11" xfId="0" applyFont="1" applyFill="1" applyBorder="1" applyAlignment="1">
      <alignment horizontal="center" vertical="center" wrapText="1"/>
    </xf>
    <xf numFmtId="0" fontId="6" fillId="0" borderId="11" xfId="0" applyFont="1" applyFill="1" applyBorder="1" applyAlignment="1">
      <alignment vertical="center" wrapText="1"/>
    </xf>
    <xf numFmtId="10" fontId="2" fillId="34" borderId="11" xfId="0" applyNumberFormat="1" applyFont="1" applyFill="1" applyBorder="1" applyAlignment="1">
      <alignment horizontal="left" vertical="center" wrapText="1"/>
    </xf>
    <xf numFmtId="0" fontId="6" fillId="36" borderId="11" xfId="0" applyFont="1" applyFill="1" applyBorder="1" applyAlignment="1">
      <alignment vertical="center" wrapText="1"/>
    </xf>
    <xf numFmtId="0" fontId="6" fillId="0" borderId="0" xfId="0" applyFont="1" applyFill="1" applyBorder="1" applyAlignment="1">
      <alignment horizontal="center" vertical="center" wrapText="1"/>
    </xf>
    <xf numFmtId="0" fontId="6" fillId="36" borderId="0" xfId="0" applyFont="1" applyFill="1" applyBorder="1" applyAlignment="1">
      <alignment horizontal="left" vertical="center" wrapText="1"/>
    </xf>
    <xf numFmtId="0" fontId="6" fillId="36" borderId="0" xfId="0" applyFont="1" applyFill="1" applyBorder="1" applyAlignment="1">
      <alignment horizontal="center" vertical="center" wrapText="1"/>
    </xf>
    <xf numFmtId="10" fontId="2" fillId="34" borderId="0" xfId="0" applyNumberFormat="1" applyFont="1" applyFill="1" applyBorder="1" applyAlignment="1">
      <alignment horizontal="left" vertical="center" wrapText="1"/>
    </xf>
    <xf numFmtId="0" fontId="6" fillId="0" borderId="0" xfId="0" applyFont="1" applyFill="1" applyBorder="1" applyAlignment="1">
      <alignment vertical="center" wrapText="1"/>
    </xf>
    <xf numFmtId="0" fontId="6" fillId="36" borderId="0" xfId="0" applyFont="1" applyFill="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43" fontId="6" fillId="0" borderId="11" xfId="45" applyFont="1" applyFill="1" applyBorder="1" applyAlignment="1">
      <alignment vertical="center" wrapText="1"/>
    </xf>
    <xf numFmtId="10" fontId="2" fillId="34" borderId="11" xfId="0" applyNumberFormat="1" applyFont="1" applyFill="1" applyBorder="1" applyAlignment="1">
      <alignment horizontal="center" vertical="center" wrapText="1"/>
    </xf>
    <xf numFmtId="43" fontId="6" fillId="0" borderId="11" xfId="45" applyFont="1" applyFill="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Fill="1" applyBorder="1" applyAlignment="1">
      <alignment vertical="center" wrapText="1"/>
    </xf>
    <xf numFmtId="0" fontId="6" fillId="36" borderId="12" xfId="0" applyFont="1" applyFill="1" applyBorder="1" applyAlignment="1">
      <alignment vertical="center" wrapText="1"/>
    </xf>
    <xf numFmtId="173" fontId="12" fillId="36" borderId="13" xfId="0" applyNumberFormat="1" applyFont="1" applyFill="1" applyBorder="1" applyAlignment="1">
      <alignment horizontal="center" vertical="center" wrapText="1"/>
    </xf>
    <xf numFmtId="173" fontId="12" fillId="36" borderId="14" xfId="0" applyNumberFormat="1" applyFont="1" applyFill="1" applyBorder="1" applyAlignment="1">
      <alignment horizontal="center" vertical="center" wrapText="1"/>
    </xf>
    <xf numFmtId="9" fontId="13" fillId="36" borderId="14" xfId="45" applyNumberFormat="1" applyFont="1" applyFill="1" applyBorder="1" applyAlignment="1">
      <alignment horizontal="center" vertical="center" wrapText="1"/>
    </xf>
    <xf numFmtId="173" fontId="12" fillId="36" borderId="15" xfId="0" applyNumberFormat="1" applyFont="1" applyFill="1" applyBorder="1" applyAlignment="1">
      <alignment horizontal="center" vertical="center" wrapText="1"/>
    </xf>
    <xf numFmtId="0" fontId="13" fillId="36" borderId="14" xfId="0" applyFont="1" applyFill="1" applyBorder="1" applyAlignment="1">
      <alignment horizontal="center" vertical="center" wrapText="1"/>
    </xf>
    <xf numFmtId="43" fontId="12" fillId="36" borderId="15" xfId="45" applyFont="1" applyFill="1" applyBorder="1" applyAlignment="1">
      <alignment horizontal="center" vertical="center" wrapText="1"/>
    </xf>
    <xf numFmtId="43" fontId="12" fillId="36" borderId="13" xfId="45" applyFont="1" applyFill="1" applyBorder="1" applyAlignment="1">
      <alignment horizontal="center" vertical="center" wrapText="1"/>
    </xf>
    <xf numFmtId="43" fontId="12" fillId="36" borderId="14" xfId="45" applyFont="1" applyFill="1" applyBorder="1" applyAlignment="1">
      <alignment horizontal="center" vertical="center" wrapText="1"/>
    </xf>
    <xf numFmtId="10" fontId="13" fillId="36" borderId="14" xfId="45" applyNumberFormat="1" applyFont="1" applyFill="1" applyBorder="1" applyAlignment="1">
      <alignment horizontal="center" vertical="center" wrapText="1"/>
    </xf>
    <xf numFmtId="43" fontId="6" fillId="34" borderId="11" xfId="45" applyFont="1" applyFill="1" applyBorder="1" applyAlignment="1">
      <alignment vertical="center" wrapText="1"/>
    </xf>
    <xf numFmtId="43" fontId="6" fillId="34" borderId="16" xfId="45" applyFont="1" applyFill="1" applyBorder="1" applyAlignment="1">
      <alignment horizontal="center" vertical="center" wrapText="1"/>
    </xf>
    <xf numFmtId="0" fontId="6" fillId="34" borderId="10" xfId="0" applyFont="1" applyFill="1" applyBorder="1" applyAlignment="1">
      <alignment horizontal="left" vertical="center" wrapText="1"/>
    </xf>
    <xf numFmtId="43" fontId="6" fillId="34" borderId="10" xfId="45" applyFont="1" applyFill="1" applyBorder="1" applyAlignment="1">
      <alignment horizontal="center" vertical="center" wrapText="1"/>
    </xf>
    <xf numFmtId="43" fontId="6" fillId="34" borderId="11" xfId="45" applyFont="1" applyFill="1" applyBorder="1" applyAlignment="1">
      <alignment horizontal="center" vertical="center" wrapText="1"/>
    </xf>
    <xf numFmtId="0" fontId="6" fillId="34" borderId="17" xfId="0" applyFont="1" applyFill="1" applyBorder="1" applyAlignment="1">
      <alignment horizontal="left" vertical="center" wrapText="1"/>
    </xf>
    <xf numFmtId="43" fontId="6" fillId="34" borderId="16" xfId="45" applyFont="1" applyFill="1" applyBorder="1" applyAlignment="1">
      <alignment vertical="center" wrapText="1"/>
    </xf>
    <xf numFmtId="0" fontId="6" fillId="36" borderId="16" xfId="0" applyFont="1" applyFill="1" applyBorder="1" applyAlignment="1">
      <alignment vertical="center" wrapText="1"/>
    </xf>
    <xf numFmtId="9" fontId="6" fillId="0" borderId="11" xfId="0" applyNumberFormat="1" applyFont="1" applyFill="1" applyBorder="1" applyAlignment="1">
      <alignment vertical="center" wrapText="1"/>
    </xf>
    <xf numFmtId="10" fontId="6" fillId="0" borderId="0" xfId="0" applyNumberFormat="1" applyFont="1" applyBorder="1" applyAlignment="1">
      <alignment horizontal="center" vertical="center" wrapText="1"/>
    </xf>
    <xf numFmtId="43" fontId="6" fillId="0" borderId="0" xfId="45" applyFont="1" applyBorder="1" applyAlignment="1">
      <alignment vertical="center" wrapText="1"/>
    </xf>
    <xf numFmtId="0" fontId="6" fillId="0" borderId="0" xfId="0" applyFont="1" applyBorder="1" applyAlignment="1">
      <alignment horizontal="right" vertical="center" wrapText="1"/>
    </xf>
    <xf numFmtId="0" fontId="9" fillId="34" borderId="0" xfId="0" applyFont="1" applyFill="1" applyBorder="1" applyAlignment="1">
      <alignment horizontal="center" vertical="center" wrapText="1"/>
    </xf>
    <xf numFmtId="0" fontId="4" fillId="0" borderId="0" xfId="0" applyFont="1" applyAlignment="1">
      <alignment horizontal="center" vertical="center" wrapText="1"/>
    </xf>
    <xf numFmtId="9" fontId="6" fillId="0" borderId="16" xfId="0" applyNumberFormat="1" applyFont="1" applyFill="1" applyBorder="1" applyAlignment="1">
      <alignment horizontal="center" vertical="center" wrapText="1"/>
    </xf>
    <xf numFmtId="10" fontId="21" fillId="34" borderId="11" xfId="0" applyNumberFormat="1" applyFont="1" applyFill="1" applyBorder="1" applyAlignment="1">
      <alignment horizontal="center" vertical="center" wrapText="1"/>
    </xf>
    <xf numFmtId="9" fontId="21" fillId="34" borderId="11" xfId="0" applyNumberFormat="1" applyFont="1" applyFill="1" applyBorder="1" applyAlignment="1">
      <alignment horizontal="center" vertical="center" wrapText="1"/>
    </xf>
    <xf numFmtId="9" fontId="21" fillId="34" borderId="16" xfId="0" applyNumberFormat="1" applyFont="1" applyFill="1" applyBorder="1" applyAlignment="1">
      <alignment horizontal="center" vertical="center" wrapText="1"/>
    </xf>
    <xf numFmtId="0" fontId="13" fillId="37" borderId="0" xfId="0" applyFont="1" applyFill="1" applyAlignment="1">
      <alignment horizontal="center" vertical="center" wrapText="1"/>
    </xf>
    <xf numFmtId="0" fontId="12" fillId="37" borderId="0" xfId="0" applyFont="1" applyFill="1" applyAlignment="1">
      <alignment horizontal="center" vertical="center" wrapText="1"/>
    </xf>
    <xf numFmtId="0" fontId="12" fillId="37" borderId="13" xfId="0" applyFont="1" applyFill="1" applyBorder="1" applyAlignment="1">
      <alignment horizontal="center" vertical="center" wrapText="1"/>
    </xf>
    <xf numFmtId="0" fontId="12" fillId="37" borderId="14" xfId="0" applyFont="1" applyFill="1" applyBorder="1" applyAlignment="1">
      <alignment horizontal="center" vertical="center" wrapText="1"/>
    </xf>
    <xf numFmtId="0" fontId="12" fillId="37" borderId="15" xfId="0" applyFont="1" applyFill="1" applyBorder="1" applyAlignment="1">
      <alignment horizontal="center" vertical="center" wrapText="1"/>
    </xf>
    <xf numFmtId="43" fontId="15" fillId="38" borderId="13" xfId="45" applyFont="1" applyFill="1" applyBorder="1" applyAlignment="1">
      <alignment horizontal="center" vertical="center" wrapText="1"/>
    </xf>
    <xf numFmtId="43" fontId="15" fillId="38" borderId="14" xfId="45" applyFont="1" applyFill="1" applyBorder="1" applyAlignment="1">
      <alignment horizontal="center" vertical="center" wrapText="1"/>
    </xf>
    <xf numFmtId="10" fontId="15" fillId="38" borderId="14" xfId="0" applyNumberFormat="1" applyFont="1" applyFill="1" applyBorder="1" applyAlignment="1">
      <alignment horizontal="center" vertical="center" wrapText="1"/>
    </xf>
    <xf numFmtId="43" fontId="15" fillId="38" borderId="15" xfId="45" applyFont="1" applyFill="1" applyBorder="1" applyAlignment="1">
      <alignment horizontal="center" vertical="center" wrapText="1"/>
    </xf>
    <xf numFmtId="174" fontId="15" fillId="38" borderId="13" xfId="0" applyNumberFormat="1" applyFont="1" applyFill="1" applyBorder="1" applyAlignment="1">
      <alignment horizontal="center" vertical="center" wrapText="1"/>
    </xf>
    <xf numFmtId="174" fontId="15" fillId="38" borderId="14" xfId="0" applyNumberFormat="1" applyFont="1" applyFill="1" applyBorder="1" applyAlignment="1">
      <alignment horizontal="center" vertical="center" wrapText="1"/>
    </xf>
    <xf numFmtId="41" fontId="15" fillId="38" borderId="14" xfId="0" applyNumberFormat="1" applyFont="1" applyFill="1" applyBorder="1" applyAlignment="1">
      <alignment horizontal="center" vertical="center" wrapText="1"/>
    </xf>
    <xf numFmtId="174" fontId="15" fillId="38" borderId="15" xfId="0" applyNumberFormat="1" applyFont="1" applyFill="1" applyBorder="1" applyAlignment="1">
      <alignment horizontal="center" vertical="center" wrapText="1"/>
    </xf>
    <xf numFmtId="0" fontId="14" fillId="38" borderId="18" xfId="0" applyFont="1" applyFill="1" applyBorder="1" applyAlignment="1">
      <alignment horizontal="center" vertical="center" wrapText="1"/>
    </xf>
    <xf numFmtId="0" fontId="13" fillId="38" borderId="0" xfId="0" applyFont="1" applyFill="1" applyAlignment="1">
      <alignment horizontal="center" vertical="center" wrapText="1"/>
    </xf>
    <xf numFmtId="43" fontId="15" fillId="39" borderId="13" xfId="45" applyFont="1" applyFill="1" applyBorder="1" applyAlignment="1">
      <alignment horizontal="center" vertical="center" wrapText="1"/>
    </xf>
    <xf numFmtId="43" fontId="15" fillId="39" borderId="14" xfId="45" applyFont="1" applyFill="1" applyBorder="1" applyAlignment="1">
      <alignment horizontal="center" vertical="center" wrapText="1"/>
    </xf>
    <xf numFmtId="10" fontId="15" fillId="38" borderId="14" xfId="45" applyNumberFormat="1" applyFont="1" applyFill="1" applyBorder="1" applyAlignment="1">
      <alignment horizontal="center" vertical="center" wrapText="1"/>
    </xf>
    <xf numFmtId="172" fontId="15" fillId="39" borderId="13" xfId="45" applyNumberFormat="1" applyFont="1" applyFill="1" applyBorder="1" applyAlignment="1">
      <alignment horizontal="center" vertical="center" wrapText="1"/>
    </xf>
    <xf numFmtId="172" fontId="15" fillId="39" borderId="14" xfId="45" applyNumberFormat="1" applyFont="1" applyFill="1" applyBorder="1" applyAlignment="1">
      <alignment horizontal="center" vertical="center" wrapText="1"/>
    </xf>
    <xf numFmtId="172" fontId="15" fillId="38" borderId="14" xfId="45" applyNumberFormat="1" applyFont="1" applyFill="1" applyBorder="1" applyAlignment="1">
      <alignment horizontal="center" vertical="center" wrapText="1"/>
    </xf>
    <xf numFmtId="0" fontId="15" fillId="39" borderId="14" xfId="45" applyNumberFormat="1" applyFont="1" applyFill="1" applyBorder="1" applyAlignment="1">
      <alignment horizontal="center" vertical="center" wrapText="1"/>
    </xf>
    <xf numFmtId="43" fontId="15" fillId="38" borderId="19" xfId="45" applyFont="1" applyFill="1" applyBorder="1" applyAlignment="1">
      <alignment horizontal="center" vertical="center" wrapText="1"/>
    </xf>
    <xf numFmtId="43" fontId="15" fillId="38" borderId="20" xfId="45" applyFont="1" applyFill="1" applyBorder="1" applyAlignment="1">
      <alignment horizontal="center" vertical="center" wrapText="1"/>
    </xf>
    <xf numFmtId="10" fontId="15" fillId="38" borderId="20" xfId="45" applyNumberFormat="1" applyFont="1" applyFill="1" applyBorder="1" applyAlignment="1">
      <alignment horizontal="center" vertical="center" wrapText="1"/>
    </xf>
    <xf numFmtId="43" fontId="15" fillId="38" borderId="21" xfId="45" applyFont="1" applyFill="1" applyBorder="1" applyAlignment="1">
      <alignment horizontal="center" vertical="center" wrapText="1"/>
    </xf>
    <xf numFmtId="174" fontId="15" fillId="38" borderId="19" xfId="0" applyNumberFormat="1" applyFont="1" applyFill="1" applyBorder="1" applyAlignment="1">
      <alignment horizontal="center" vertical="center" wrapText="1"/>
    </xf>
    <xf numFmtId="174" fontId="15" fillId="38" borderId="20" xfId="0" applyNumberFormat="1" applyFont="1" applyFill="1" applyBorder="1" applyAlignment="1">
      <alignment horizontal="center" vertical="center" wrapText="1"/>
    </xf>
    <xf numFmtId="172" fontId="15" fillId="38" borderId="20" xfId="45" applyNumberFormat="1" applyFont="1" applyFill="1" applyBorder="1" applyAlignment="1">
      <alignment horizontal="center" vertical="center" wrapText="1"/>
    </xf>
    <xf numFmtId="174" fontId="15" fillId="38" borderId="21" xfId="0" applyNumberFormat="1" applyFont="1" applyFill="1" applyBorder="1" applyAlignment="1">
      <alignment horizontal="center" vertical="center" wrapText="1"/>
    </xf>
    <xf numFmtId="41" fontId="15" fillId="38" borderId="20" xfId="0" applyNumberFormat="1" applyFont="1" applyFill="1" applyBorder="1" applyAlignment="1">
      <alignment horizontal="center" vertical="center" wrapText="1"/>
    </xf>
    <xf numFmtId="0" fontId="14" fillId="38" borderId="22" xfId="0" applyFont="1" applyFill="1" applyBorder="1" applyAlignment="1">
      <alignment horizontal="center" vertical="center" wrapText="1"/>
    </xf>
    <xf numFmtId="0" fontId="12" fillId="37" borderId="18" xfId="0" applyFont="1" applyFill="1" applyBorder="1" applyAlignment="1">
      <alignment horizontal="center" vertical="center" wrapText="1"/>
    </xf>
    <xf numFmtId="4" fontId="12" fillId="36" borderId="15" xfId="0" applyNumberFormat="1" applyFont="1" applyFill="1" applyBorder="1" applyAlignment="1">
      <alignment horizontal="center" vertical="center" wrapText="1"/>
    </xf>
    <xf numFmtId="4" fontId="15" fillId="38" borderId="15" xfId="0" applyNumberFormat="1" applyFont="1" applyFill="1" applyBorder="1" applyAlignment="1">
      <alignment horizontal="center" vertical="center" wrapText="1"/>
    </xf>
    <xf numFmtId="4" fontId="15" fillId="38" borderId="21" xfId="0" applyNumberFormat="1" applyFont="1" applyFill="1" applyBorder="1" applyAlignment="1">
      <alignment horizontal="center" vertical="center" wrapText="1"/>
    </xf>
    <xf numFmtId="4" fontId="12" fillId="36" borderId="13" xfId="0" applyNumberFormat="1" applyFont="1" applyFill="1" applyBorder="1" applyAlignment="1">
      <alignment horizontal="center" vertical="center" wrapText="1"/>
    </xf>
    <xf numFmtId="4" fontId="15" fillId="38" borderId="13" xfId="0" applyNumberFormat="1" applyFont="1" applyFill="1" applyBorder="1" applyAlignment="1">
      <alignment horizontal="center" vertical="center" wrapText="1"/>
    </xf>
    <xf numFmtId="4" fontId="15" fillId="39" borderId="13" xfId="45" applyNumberFormat="1" applyFont="1" applyFill="1" applyBorder="1" applyAlignment="1">
      <alignment horizontal="center" vertical="center" wrapText="1"/>
    </xf>
    <xf numFmtId="4" fontId="15" fillId="38" borderId="19" xfId="0" applyNumberFormat="1" applyFont="1" applyFill="1" applyBorder="1" applyAlignment="1">
      <alignment horizontal="center" vertical="center" wrapText="1"/>
    </xf>
    <xf numFmtId="4" fontId="12" fillId="36" borderId="14" xfId="0" applyNumberFormat="1" applyFont="1" applyFill="1" applyBorder="1" applyAlignment="1">
      <alignment horizontal="center" vertical="center" wrapText="1"/>
    </xf>
    <xf numFmtId="4" fontId="15" fillId="38" borderId="14" xfId="0" applyNumberFormat="1" applyFont="1" applyFill="1" applyBorder="1" applyAlignment="1">
      <alignment horizontal="center" vertical="center" wrapText="1"/>
    </xf>
    <xf numFmtId="4" fontId="15" fillId="39" borderId="14" xfId="45" applyNumberFormat="1" applyFont="1" applyFill="1" applyBorder="1" applyAlignment="1">
      <alignment horizontal="center" vertical="center" wrapText="1"/>
    </xf>
    <xf numFmtId="4" fontId="15" fillId="38" borderId="20" xfId="0" applyNumberFormat="1" applyFont="1" applyFill="1" applyBorder="1" applyAlignment="1">
      <alignment horizontal="center" vertical="center" wrapText="1"/>
    </xf>
    <xf numFmtId="4" fontId="12" fillId="36" borderId="15" xfId="45" applyNumberFormat="1" applyFont="1" applyFill="1" applyBorder="1" applyAlignment="1">
      <alignment horizontal="center" vertical="center" wrapText="1"/>
    </xf>
    <xf numFmtId="4" fontId="12" fillId="36" borderId="13" xfId="45" applyNumberFormat="1" applyFont="1" applyFill="1" applyBorder="1" applyAlignment="1">
      <alignment horizontal="center" vertical="center" wrapText="1"/>
    </xf>
    <xf numFmtId="4" fontId="15" fillId="38" borderId="13" xfId="45" applyNumberFormat="1" applyFont="1" applyFill="1" applyBorder="1" applyAlignment="1">
      <alignment horizontal="center" vertical="center" wrapText="1"/>
    </xf>
    <xf numFmtId="0" fontId="4" fillId="0" borderId="0" xfId="0" applyFont="1" applyBorder="1" applyAlignment="1">
      <alignment horizontal="center" vertical="center" wrapText="1"/>
    </xf>
    <xf numFmtId="43" fontId="4" fillId="0" borderId="0" xfId="45" applyFont="1" applyAlignment="1">
      <alignment vertical="center" wrapText="1"/>
    </xf>
    <xf numFmtId="43" fontId="4" fillId="0" borderId="0" xfId="0" applyNumberFormat="1" applyFont="1" applyAlignment="1">
      <alignment vertical="center" wrapText="1"/>
    </xf>
    <xf numFmtId="43" fontId="12" fillId="0" borderId="0" xfId="45" applyFont="1" applyAlignment="1">
      <alignment horizontal="center" vertical="center" wrapText="1"/>
    </xf>
    <xf numFmtId="171" fontId="12" fillId="0" borderId="0" xfId="0" applyNumberFormat="1" applyFont="1" applyAlignment="1">
      <alignment horizontal="center" vertical="center" wrapText="1"/>
    </xf>
    <xf numFmtId="10" fontId="22" fillId="35" borderId="11" xfId="0" applyNumberFormat="1" applyFont="1" applyFill="1" applyBorder="1" applyAlignment="1">
      <alignment horizontal="center" vertical="center" wrapText="1"/>
    </xf>
    <xf numFmtId="43" fontId="22" fillId="35" borderId="11" xfId="45" applyFont="1" applyFill="1" applyBorder="1" applyAlignment="1">
      <alignment vertical="center" wrapText="1"/>
    </xf>
    <xf numFmtId="0" fontId="22" fillId="35" borderId="11" xfId="0" applyFont="1" applyFill="1" applyBorder="1" applyAlignment="1">
      <alignment horizontal="center" vertical="center" wrapText="1"/>
    </xf>
    <xf numFmtId="10" fontId="22" fillId="0" borderId="11" xfId="0" applyNumberFormat="1" applyFont="1" applyBorder="1" applyAlignment="1">
      <alignment horizontal="center" vertical="center" wrapText="1"/>
    </xf>
    <xf numFmtId="43" fontId="22" fillId="0" borderId="11" xfId="45" applyFont="1" applyBorder="1" applyAlignment="1">
      <alignment vertical="center" wrapText="1"/>
    </xf>
    <xf numFmtId="0" fontId="22" fillId="0" borderId="11" xfId="0" applyFont="1" applyBorder="1" applyAlignment="1">
      <alignment horizontal="center" vertical="center" wrapText="1"/>
    </xf>
    <xf numFmtId="10" fontId="22" fillId="40" borderId="11" xfId="0" applyNumberFormat="1" applyFont="1" applyFill="1" applyBorder="1" applyAlignment="1">
      <alignment horizontal="center" vertical="center" wrapText="1"/>
    </xf>
    <xf numFmtId="43" fontId="22" fillId="40" borderId="11" xfId="45" applyFont="1" applyFill="1" applyBorder="1" applyAlignment="1">
      <alignment vertical="center" wrapText="1"/>
    </xf>
    <xf numFmtId="0" fontId="22" fillId="40" borderId="11" xfId="0" applyFont="1" applyFill="1" applyBorder="1" applyAlignment="1">
      <alignment horizontal="center" vertical="center" wrapText="1"/>
    </xf>
    <xf numFmtId="0" fontId="6" fillId="34" borderId="23" xfId="0" applyFont="1" applyFill="1" applyBorder="1" applyAlignment="1">
      <alignment vertical="center" wrapText="1"/>
    </xf>
    <xf numFmtId="0" fontId="6" fillId="34" borderId="24" xfId="0" applyFont="1" applyFill="1" applyBorder="1" applyAlignment="1">
      <alignment vertical="center" wrapText="1"/>
    </xf>
    <xf numFmtId="0" fontId="6" fillId="34" borderId="16" xfId="0" applyFont="1" applyFill="1" applyBorder="1" applyAlignment="1">
      <alignment vertical="center" wrapText="1"/>
    </xf>
    <xf numFmtId="0" fontId="6" fillId="36" borderId="17" xfId="0" applyFont="1" applyFill="1" applyBorder="1" applyAlignment="1">
      <alignment vertical="center" wrapText="1"/>
    </xf>
    <xf numFmtId="0" fontId="6" fillId="36" borderId="25" xfId="0" applyFont="1" applyFill="1" applyBorder="1" applyAlignment="1">
      <alignment vertical="center" wrapText="1"/>
    </xf>
    <xf numFmtId="0" fontId="4" fillId="34" borderId="11" xfId="0" applyFont="1" applyFill="1" applyBorder="1" applyAlignment="1">
      <alignment vertical="center" wrapText="1"/>
    </xf>
    <xf numFmtId="43" fontId="7" fillId="0" borderId="11" xfId="0" applyNumberFormat="1" applyFont="1" applyBorder="1" applyAlignment="1">
      <alignment horizontal="center" vertical="center" wrapText="1"/>
    </xf>
    <xf numFmtId="9" fontId="15" fillId="38" borderId="14" xfId="0" applyNumberFormat="1" applyFont="1" applyFill="1" applyBorder="1" applyAlignment="1">
      <alignment horizontal="center" vertical="center" wrapText="1"/>
    </xf>
    <xf numFmtId="9" fontId="15" fillId="38" borderId="20" xfId="45" applyNumberFormat="1" applyFont="1" applyFill="1" applyBorder="1" applyAlignment="1">
      <alignment horizontal="center" vertical="center" wrapText="1"/>
    </xf>
    <xf numFmtId="10" fontId="12" fillId="36" borderId="14" xfId="45" applyNumberFormat="1" applyFont="1" applyFill="1" applyBorder="1" applyAlignment="1">
      <alignment horizontal="center" vertical="center" wrapText="1"/>
    </xf>
    <xf numFmtId="0" fontId="17" fillId="0" borderId="17" xfId="0" applyFont="1" applyBorder="1" applyAlignment="1">
      <alignment horizontal="center" vertical="center" wrapText="1"/>
    </xf>
    <xf numFmtId="0" fontId="4" fillId="0" borderId="14" xfId="0" applyFont="1" applyBorder="1" applyAlignment="1">
      <alignment vertical="center" wrapText="1"/>
    </xf>
    <xf numFmtId="0" fontId="8" fillId="0" borderId="14" xfId="0" applyFont="1" applyBorder="1" applyAlignment="1">
      <alignment vertical="center" wrapText="1"/>
    </xf>
    <xf numFmtId="0" fontId="4" fillId="0" borderId="14" xfId="0" applyFont="1" applyFill="1" applyBorder="1" applyAlignment="1">
      <alignment vertical="center" wrapText="1"/>
    </xf>
    <xf numFmtId="0" fontId="4" fillId="35" borderId="0" xfId="0" applyFont="1" applyFill="1" applyBorder="1" applyAlignment="1">
      <alignment vertical="center" wrapText="1"/>
    </xf>
    <xf numFmtId="0" fontId="4" fillId="35" borderId="0" xfId="0" applyFont="1" applyFill="1" applyAlignment="1">
      <alignment vertical="center" wrapText="1"/>
    </xf>
    <xf numFmtId="9" fontId="21" fillId="35" borderId="11" xfId="0" applyNumberFormat="1" applyFont="1" applyFill="1" applyBorder="1" applyAlignment="1">
      <alignment horizontal="center" vertical="center" wrapText="1"/>
    </xf>
    <xf numFmtId="43" fontId="6" fillId="35" borderId="11" xfId="45" applyFont="1" applyFill="1" applyBorder="1" applyAlignment="1">
      <alignment vertical="center" wrapText="1"/>
    </xf>
    <xf numFmtId="0" fontId="6" fillId="35" borderId="11" xfId="0" applyFont="1" applyFill="1" applyBorder="1" applyAlignment="1">
      <alignment vertical="center" wrapText="1"/>
    </xf>
    <xf numFmtId="10" fontId="21" fillId="35" borderId="11" xfId="0" applyNumberFormat="1" applyFont="1" applyFill="1" applyBorder="1" applyAlignment="1">
      <alignment horizontal="center" vertical="center" wrapText="1"/>
    </xf>
    <xf numFmtId="0" fontId="24" fillId="34" borderId="14" xfId="0" applyFont="1" applyFill="1" applyBorder="1" applyAlignment="1">
      <alignment vertical="center" wrapText="1"/>
    </xf>
    <xf numFmtId="0" fontId="24" fillId="0" borderId="14" xfId="0" applyFont="1" applyBorder="1" applyAlignment="1">
      <alignment vertical="center" wrapText="1"/>
    </xf>
    <xf numFmtId="0" fontId="5" fillId="35" borderId="0" xfId="0" applyFont="1" applyFill="1" applyBorder="1" applyAlignment="1">
      <alignment vertical="center" wrapText="1"/>
    </xf>
    <xf numFmtId="0" fontId="5" fillId="35" borderId="0" xfId="0" applyFont="1" applyFill="1" applyAlignment="1">
      <alignment vertical="center" wrapText="1"/>
    </xf>
    <xf numFmtId="10" fontId="2" fillId="35" borderId="1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7" fillId="41" borderId="14" xfId="0" applyFont="1" applyFill="1" applyBorder="1" applyAlignment="1">
      <alignment vertical="center" wrapText="1"/>
    </xf>
    <xf numFmtId="9" fontId="64" fillId="34" borderId="11" xfId="0" applyNumberFormat="1" applyFont="1" applyFill="1" applyBorder="1" applyAlignment="1">
      <alignment horizontal="center" vertical="center" wrapText="1"/>
    </xf>
    <xf numFmtId="43" fontId="65" fillId="34" borderId="11" xfId="45" applyFont="1" applyFill="1" applyBorder="1" applyAlignment="1">
      <alignment horizontal="center" vertical="center" wrapText="1"/>
    </xf>
    <xf numFmtId="43" fontId="65" fillId="34" borderId="11" xfId="45" applyFont="1" applyFill="1" applyBorder="1" applyAlignment="1">
      <alignment vertical="center" wrapText="1"/>
    </xf>
    <xf numFmtId="9" fontId="66" fillId="0" borderId="11" xfId="0" applyNumberFormat="1" applyFont="1" applyFill="1" applyBorder="1" applyAlignment="1">
      <alignment horizontal="center" vertical="center" wrapText="1"/>
    </xf>
    <xf numFmtId="9" fontId="65" fillId="0" borderId="11" xfId="0" applyNumberFormat="1" applyFont="1" applyFill="1" applyBorder="1" applyAlignment="1">
      <alignment horizontal="center" vertical="center" wrapText="1"/>
    </xf>
    <xf numFmtId="9" fontId="67" fillId="34" borderId="11" xfId="0" applyNumberFormat="1" applyFont="1" applyFill="1" applyBorder="1" applyAlignment="1">
      <alignment horizontal="center" vertical="center" wrapText="1"/>
    </xf>
    <xf numFmtId="43" fontId="68" fillId="0" borderId="11" xfId="45" applyFont="1" applyFill="1" applyBorder="1" applyAlignment="1">
      <alignment vertical="center" wrapText="1"/>
    </xf>
    <xf numFmtId="43" fontId="68" fillId="34" borderId="11" xfId="45"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4" xfId="0" applyFont="1" applyFill="1" applyBorder="1" applyAlignment="1">
      <alignment horizontal="center" vertical="center" wrapText="1"/>
    </xf>
    <xf numFmtId="43" fontId="6" fillId="34" borderId="16" xfId="45" applyFont="1" applyFill="1" applyBorder="1" applyAlignment="1">
      <alignment horizontal="center" vertical="center" wrapText="1"/>
    </xf>
    <xf numFmtId="43" fontId="6" fillId="34" borderId="23" xfId="45" applyFont="1" applyFill="1" applyBorder="1" applyAlignment="1">
      <alignment horizontal="center" vertical="center" wrapText="1"/>
    </xf>
    <xf numFmtId="43" fontId="6" fillId="34" borderId="24" xfId="45" applyFont="1" applyFill="1" applyBorder="1" applyAlignment="1">
      <alignment horizontal="center" vertical="center" wrapText="1"/>
    </xf>
    <xf numFmtId="0" fontId="6" fillId="34" borderId="26"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28"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43" fontId="6" fillId="0" borderId="16" xfId="45" applyFont="1" applyFill="1" applyBorder="1" applyAlignment="1">
      <alignment horizontal="center" vertical="center" wrapText="1"/>
    </xf>
    <xf numFmtId="43" fontId="6" fillId="0" borderId="23" xfId="45" applyFont="1" applyFill="1" applyBorder="1" applyAlignment="1">
      <alignment horizontal="center" vertical="center" wrapText="1"/>
    </xf>
    <xf numFmtId="43" fontId="6" fillId="0" borderId="24" xfId="45"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5" fillId="35" borderId="30" xfId="0" applyFont="1" applyFill="1" applyBorder="1" applyAlignment="1">
      <alignment horizontal="center" vertical="center" wrapText="1"/>
    </xf>
    <xf numFmtId="0" fontId="65" fillId="35" borderId="31" xfId="0" applyFont="1" applyFill="1" applyBorder="1" applyAlignment="1">
      <alignment horizontal="center" vertical="center" wrapText="1"/>
    </xf>
    <xf numFmtId="0" fontId="65" fillId="35" borderId="32" xfId="0" applyFont="1" applyFill="1" applyBorder="1" applyAlignment="1">
      <alignment horizontal="center" vertical="center" wrapText="1"/>
    </xf>
    <xf numFmtId="43" fontId="6" fillId="35" borderId="16" xfId="45" applyFont="1" applyFill="1" applyBorder="1" applyAlignment="1">
      <alignment horizontal="center" vertical="center" wrapText="1"/>
    </xf>
    <xf numFmtId="43" fontId="6" fillId="35" borderId="23" xfId="45" applyFont="1" applyFill="1" applyBorder="1" applyAlignment="1">
      <alignment horizontal="center" vertical="center" wrapText="1"/>
    </xf>
    <xf numFmtId="0" fontId="68" fillId="34" borderId="26" xfId="0" applyFont="1" applyFill="1" applyBorder="1" applyAlignment="1">
      <alignment horizontal="center" vertical="center" wrapText="1"/>
    </xf>
    <xf numFmtId="0" fontId="68" fillId="34" borderId="27" xfId="0" applyFont="1" applyFill="1" applyBorder="1" applyAlignment="1">
      <alignment horizontal="center" vertical="center" wrapText="1"/>
    </xf>
    <xf numFmtId="0" fontId="68" fillId="34" borderId="28" xfId="0" applyFont="1" applyFill="1" applyBorder="1" applyAlignment="1">
      <alignment horizontal="center" vertical="center" wrapText="1"/>
    </xf>
    <xf numFmtId="0" fontId="10" fillId="42" borderId="26" xfId="0" applyFont="1" applyFill="1" applyBorder="1" applyAlignment="1">
      <alignment horizontal="center" vertical="center" wrapText="1"/>
    </xf>
    <xf numFmtId="0" fontId="10" fillId="42" borderId="33"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7" fillId="0" borderId="17" xfId="0" applyFont="1" applyBorder="1" applyAlignment="1">
      <alignment horizontal="center" vertical="center" wrapText="1"/>
    </xf>
    <xf numFmtId="43" fontId="68" fillId="34" borderId="16" xfId="45" applyFont="1" applyFill="1" applyBorder="1" applyAlignment="1">
      <alignment horizontal="center" vertical="center" wrapText="1"/>
    </xf>
    <xf numFmtId="43" fontId="68" fillId="34" borderId="24" xfId="45" applyFont="1" applyFill="1" applyBorder="1" applyAlignment="1">
      <alignment horizontal="center" vertical="center" wrapText="1"/>
    </xf>
    <xf numFmtId="10" fontId="6" fillId="0" borderId="16" xfId="0" applyNumberFormat="1" applyFont="1" applyFill="1" applyBorder="1" applyAlignment="1">
      <alignment horizontal="center" vertical="center" wrapText="1"/>
    </xf>
    <xf numFmtId="10" fontId="6" fillId="0" borderId="23" xfId="0" applyNumberFormat="1" applyFont="1" applyFill="1" applyBorder="1" applyAlignment="1">
      <alignment horizontal="center" vertical="center" wrapText="1"/>
    </xf>
    <xf numFmtId="10" fontId="6" fillId="0" borderId="24" xfId="0" applyNumberFormat="1"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24" xfId="0" applyFont="1" applyFill="1" applyBorder="1" applyAlignment="1">
      <alignment horizontal="center" vertical="center" wrapText="1"/>
    </xf>
    <xf numFmtId="10" fontId="21" fillId="34" borderId="16" xfId="0" applyNumberFormat="1" applyFont="1" applyFill="1" applyBorder="1" applyAlignment="1">
      <alignment horizontal="center" vertical="center" wrapText="1"/>
    </xf>
    <xf numFmtId="10" fontId="21" fillId="34" borderId="24" xfId="0" applyNumberFormat="1" applyFont="1" applyFill="1" applyBorder="1" applyAlignment="1">
      <alignment horizontal="center" vertical="center" wrapText="1"/>
    </xf>
    <xf numFmtId="10" fontId="20" fillId="0" borderId="16" xfId="0" applyNumberFormat="1" applyFont="1" applyFill="1" applyBorder="1" applyAlignment="1">
      <alignment horizontal="center" vertical="center" wrapText="1"/>
    </xf>
    <xf numFmtId="10" fontId="20" fillId="0" borderId="24" xfId="0" applyNumberFormat="1" applyFont="1" applyFill="1" applyBorder="1" applyAlignment="1">
      <alignment horizontal="center" vertical="center" wrapText="1"/>
    </xf>
    <xf numFmtId="0" fontId="20" fillId="36" borderId="16" xfId="0" applyFont="1" applyFill="1" applyBorder="1" applyAlignment="1">
      <alignment horizontal="center" vertical="center" wrapText="1"/>
    </xf>
    <xf numFmtId="0" fontId="20" fillId="36" borderId="24"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36" borderId="34"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6" fillId="36" borderId="3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36" xfId="0" applyFont="1" applyFill="1" applyBorder="1" applyAlignment="1">
      <alignment horizontal="center" vertical="center" wrapText="1"/>
    </xf>
    <xf numFmtId="10" fontId="20" fillId="0" borderId="16" xfId="50" applyNumberFormat="1" applyFont="1" applyFill="1" applyBorder="1" applyAlignment="1">
      <alignment horizontal="center" vertical="center" wrapText="1"/>
    </xf>
    <xf numFmtId="10" fontId="20" fillId="0" borderId="24" xfId="50" applyNumberFormat="1" applyFont="1" applyFill="1" applyBorder="1" applyAlignment="1">
      <alignment horizontal="center" vertical="center" wrapText="1"/>
    </xf>
    <xf numFmtId="43" fontId="6" fillId="36" borderId="16" xfId="45" applyFont="1" applyFill="1" applyBorder="1" applyAlignment="1">
      <alignment horizontal="center" vertical="center" wrapText="1"/>
    </xf>
    <xf numFmtId="43" fontId="6" fillId="36" borderId="24" xfId="45"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9" fillId="36" borderId="16" xfId="0" applyFont="1" applyFill="1" applyBorder="1" applyAlignment="1">
      <alignment horizontal="center" vertical="center" wrapText="1"/>
    </xf>
    <xf numFmtId="0" fontId="69" fillId="36" borderId="24" xfId="0" applyFont="1" applyFill="1" applyBorder="1" applyAlignment="1">
      <alignment horizontal="center" vertical="center" wrapText="1"/>
    </xf>
    <xf numFmtId="9" fontId="69" fillId="0" borderId="16" xfId="0" applyNumberFormat="1" applyFont="1" applyFill="1" applyBorder="1" applyAlignment="1">
      <alignment horizontal="center" vertical="center" wrapText="1"/>
    </xf>
    <xf numFmtId="9" fontId="69" fillId="0" borderId="24" xfId="0" applyNumberFormat="1" applyFont="1" applyFill="1" applyBorder="1" applyAlignment="1">
      <alignment horizontal="center" vertical="center" wrapText="1"/>
    </xf>
    <xf numFmtId="43" fontId="6" fillId="34" borderId="16" xfId="0" applyNumberFormat="1" applyFont="1" applyFill="1" applyBorder="1" applyAlignment="1">
      <alignment horizontal="center" vertical="center" wrapText="1"/>
    </xf>
    <xf numFmtId="43" fontId="6" fillId="34" borderId="23" xfId="0" applyNumberFormat="1" applyFont="1" applyFill="1" applyBorder="1" applyAlignment="1">
      <alignment horizontal="center" vertical="center" wrapText="1"/>
    </xf>
    <xf numFmtId="43" fontId="6" fillId="34" borderId="24" xfId="0"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9" fontId="20" fillId="35" borderId="16" xfId="0" applyNumberFormat="1" applyFont="1" applyFill="1" applyBorder="1" applyAlignment="1">
      <alignment horizontal="center" vertical="center" wrapText="1"/>
    </xf>
    <xf numFmtId="0" fontId="20" fillId="35" borderId="24" xfId="0"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0" borderId="24" xfId="0" applyNumberFormat="1" applyFont="1" applyFill="1" applyBorder="1" applyAlignment="1">
      <alignment horizontal="center" vertical="center" wrapText="1"/>
    </xf>
    <xf numFmtId="0" fontId="10" fillId="42" borderId="11" xfId="0" applyFont="1" applyFill="1" applyBorder="1" applyAlignment="1">
      <alignment horizontal="center" vertical="center" wrapText="1"/>
    </xf>
    <xf numFmtId="0" fontId="10" fillId="42" borderId="17"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2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8" fillId="34" borderId="26" xfId="0" applyFont="1" applyFill="1" applyBorder="1" applyAlignment="1">
      <alignment horizontal="left" vertical="center" wrapText="1"/>
    </xf>
    <xf numFmtId="0" fontId="68" fillId="34" borderId="28" xfId="0" applyFont="1" applyFill="1" applyBorder="1" applyAlignment="1">
      <alignment horizontal="left" vertical="center" wrapText="1"/>
    </xf>
    <xf numFmtId="0" fontId="20" fillId="0" borderId="37" xfId="0" applyFont="1" applyFill="1" applyBorder="1" applyAlignment="1">
      <alignment horizontal="center" vertical="center" wrapText="1"/>
    </xf>
    <xf numFmtId="0" fontId="0" fillId="0" borderId="24" xfId="0" applyBorder="1" applyAlignment="1">
      <alignment/>
    </xf>
    <xf numFmtId="0" fontId="16" fillId="0" borderId="11" xfId="0"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10" fontId="6" fillId="0" borderId="37" xfId="0" applyNumberFormat="1" applyFont="1" applyFill="1" applyBorder="1" applyAlignment="1">
      <alignment horizontal="center" vertical="center" wrapText="1"/>
    </xf>
    <xf numFmtId="0" fontId="6" fillId="34" borderId="16" xfId="0" applyNumberFormat="1" applyFont="1" applyFill="1" applyBorder="1" applyAlignment="1">
      <alignment horizontal="center" vertical="center" wrapText="1"/>
    </xf>
    <xf numFmtId="0" fontId="6" fillId="34" borderId="23" xfId="0" applyNumberFormat="1" applyFont="1" applyFill="1" applyBorder="1" applyAlignment="1">
      <alignment horizontal="center" vertical="center" wrapText="1"/>
    </xf>
    <xf numFmtId="0" fontId="6" fillId="34" borderId="24"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35" borderId="26"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6" fillId="35" borderId="27" xfId="0" applyFont="1" applyFill="1" applyBorder="1" applyAlignment="1">
      <alignment horizontal="center" vertical="center" wrapText="1"/>
    </xf>
    <xf numFmtId="0" fontId="6" fillId="35" borderId="35"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25" xfId="0" applyFont="1" applyFill="1" applyBorder="1" applyAlignment="1">
      <alignment horizontal="center" vertical="center" wrapText="1"/>
    </xf>
    <xf numFmtId="10" fontId="6" fillId="35" borderId="16" xfId="0" applyNumberFormat="1" applyFont="1" applyFill="1" applyBorder="1" applyAlignment="1">
      <alignment horizontal="center" vertical="center" wrapText="1"/>
    </xf>
    <xf numFmtId="10" fontId="6" fillId="35" borderId="23" xfId="0" applyNumberFormat="1" applyFont="1" applyFill="1" applyBorder="1" applyAlignment="1">
      <alignment horizontal="center" vertical="center" wrapText="1"/>
    </xf>
    <xf numFmtId="0" fontId="7" fillId="34" borderId="26" xfId="0" applyFont="1" applyFill="1" applyBorder="1" applyAlignment="1">
      <alignment horizontal="left" vertical="center" wrapText="1"/>
    </xf>
    <xf numFmtId="0" fontId="7" fillId="34" borderId="27" xfId="0" applyFont="1" applyFill="1" applyBorder="1" applyAlignment="1">
      <alignment horizontal="left" vertical="center" wrapText="1"/>
    </xf>
    <xf numFmtId="0" fontId="7" fillId="34" borderId="2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34" borderId="17"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5" borderId="26"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6" fillId="35" borderId="16" xfId="0" applyNumberFormat="1" applyFont="1" applyFill="1" applyBorder="1" applyAlignment="1">
      <alignment horizontal="center" vertical="center" wrapText="1"/>
    </xf>
    <xf numFmtId="0" fontId="6" fillId="35" borderId="23" xfId="0" applyNumberFormat="1" applyFont="1" applyFill="1" applyBorder="1" applyAlignment="1">
      <alignment horizontal="center" vertical="center" wrapText="1"/>
    </xf>
    <xf numFmtId="43" fontId="6" fillId="35" borderId="24" xfId="45" applyFont="1" applyFill="1" applyBorder="1" applyAlignment="1">
      <alignment horizontal="center" vertical="center" wrapText="1"/>
    </xf>
    <xf numFmtId="0" fontId="6" fillId="35" borderId="33"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3" fontId="6" fillId="0" borderId="11" xfId="45" applyFont="1" applyBorder="1" applyAlignment="1">
      <alignment horizontal="center" vertical="center" wrapText="1"/>
    </xf>
    <xf numFmtId="43" fontId="6" fillId="0" borderId="12" xfId="45" applyFont="1" applyBorder="1" applyAlignment="1">
      <alignment horizontal="center" vertical="center" wrapText="1"/>
    </xf>
    <xf numFmtId="0" fontId="6" fillId="36" borderId="23" xfId="0" applyFont="1" applyFill="1" applyBorder="1" applyAlignment="1">
      <alignment horizontal="center" vertical="center" wrapText="1"/>
    </xf>
    <xf numFmtId="9" fontId="19" fillId="43" borderId="30" xfId="0" applyNumberFormat="1" applyFont="1" applyFill="1" applyBorder="1" applyAlignment="1">
      <alignment horizontal="center" vertical="center" wrapText="1"/>
    </xf>
    <xf numFmtId="9" fontId="19" fillId="43" borderId="31" xfId="0" applyNumberFormat="1" applyFont="1" applyFill="1" applyBorder="1" applyAlignment="1">
      <alignment horizontal="center" vertical="center" wrapText="1"/>
    </xf>
    <xf numFmtId="43" fontId="19" fillId="43" borderId="26" xfId="45" applyFont="1" applyFill="1" applyBorder="1" applyAlignment="1">
      <alignment horizontal="center" vertical="center" wrapText="1"/>
    </xf>
    <xf numFmtId="43" fontId="19" fillId="43" borderId="34" xfId="45" applyFont="1" applyFill="1" applyBorder="1" applyAlignment="1">
      <alignment horizontal="center" vertical="center" wrapText="1"/>
    </xf>
    <xf numFmtId="43" fontId="19" fillId="43" borderId="28" xfId="45" applyFont="1" applyFill="1" applyBorder="1" applyAlignment="1">
      <alignment horizontal="center" vertical="center" wrapText="1"/>
    </xf>
    <xf numFmtId="43" fontId="19" fillId="43" borderId="36" xfId="45" applyFont="1" applyFill="1" applyBorder="1" applyAlignment="1">
      <alignment horizontal="center" vertical="center" wrapText="1"/>
    </xf>
    <xf numFmtId="0" fontId="18" fillId="43" borderId="26" xfId="0" applyFont="1" applyFill="1" applyBorder="1" applyAlignment="1">
      <alignment horizontal="center" vertical="center" wrapText="1"/>
    </xf>
    <xf numFmtId="0" fontId="18" fillId="43" borderId="34" xfId="0" applyFont="1" applyFill="1" applyBorder="1" applyAlignment="1">
      <alignment horizontal="center" vertical="center" wrapText="1"/>
    </xf>
    <xf numFmtId="0" fontId="18" fillId="43" borderId="28" xfId="0" applyFont="1" applyFill="1" applyBorder="1" applyAlignment="1">
      <alignment horizontal="center" vertical="center" wrapText="1"/>
    </xf>
    <xf numFmtId="0" fontId="18" fillId="43" borderId="36" xfId="0" applyFont="1" applyFill="1" applyBorder="1" applyAlignment="1">
      <alignment horizontal="center" vertical="center" wrapText="1"/>
    </xf>
    <xf numFmtId="43" fontId="19" fillId="43" borderId="39" xfId="45" applyFont="1" applyFill="1" applyBorder="1" applyAlignment="1">
      <alignment horizontal="center" vertical="center" wrapText="1"/>
    </xf>
    <xf numFmtId="43" fontId="19" fillId="43" borderId="40" xfId="45" applyFont="1" applyFill="1" applyBorder="1" applyAlignment="1">
      <alignment horizontal="center" vertical="center" wrapText="1"/>
    </xf>
    <xf numFmtId="0" fontId="18" fillId="35" borderId="16" xfId="0" applyFont="1" applyFill="1" applyBorder="1" applyAlignment="1">
      <alignment horizontal="center" vertical="center" wrapText="1"/>
    </xf>
    <xf numFmtId="0" fontId="18" fillId="35" borderId="24" xfId="0" applyFont="1" applyFill="1" applyBorder="1" applyAlignment="1">
      <alignment horizontal="center" vertical="center" wrapText="1"/>
    </xf>
    <xf numFmtId="0" fontId="18" fillId="40" borderId="16" xfId="0" applyFont="1" applyFill="1" applyBorder="1" applyAlignment="1">
      <alignment horizontal="center" vertical="center" wrapText="1"/>
    </xf>
    <xf numFmtId="0" fontId="18" fillId="40" borderId="24" xfId="0" applyFont="1" applyFill="1" applyBorder="1" applyAlignment="1">
      <alignment horizontal="center" vertical="center" wrapText="1"/>
    </xf>
    <xf numFmtId="0" fontId="18" fillId="35" borderId="26" xfId="0" applyFont="1" applyFill="1" applyBorder="1" applyAlignment="1">
      <alignment horizontal="center" vertical="center" wrapText="1"/>
    </xf>
    <xf numFmtId="0" fontId="18" fillId="35" borderId="28" xfId="0" applyFont="1" applyFill="1" applyBorder="1" applyAlignment="1">
      <alignment horizontal="center" vertical="center" wrapText="1"/>
    </xf>
    <xf numFmtId="43" fontId="68" fillId="34" borderId="23" xfId="45" applyFont="1" applyFill="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36"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7"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17" xfId="0" applyFont="1" applyFill="1" applyBorder="1" applyAlignment="1">
      <alignment horizontal="right" vertical="center" wrapText="1"/>
    </xf>
    <xf numFmtId="0" fontId="3" fillId="33" borderId="10" xfId="0" applyFont="1" applyFill="1" applyBorder="1" applyAlignment="1">
      <alignment horizontal="right" vertical="center" wrapText="1"/>
    </xf>
    <xf numFmtId="0" fontId="3" fillId="33" borderId="25" xfId="0" applyFont="1" applyFill="1" applyBorder="1" applyAlignment="1">
      <alignment horizontal="right" vertical="center" wrapText="1"/>
    </xf>
    <xf numFmtId="0" fontId="6" fillId="34" borderId="26" xfId="0" applyFont="1" applyFill="1" applyBorder="1" applyAlignment="1">
      <alignment horizontal="right" vertical="center" wrapText="1"/>
    </xf>
    <xf numFmtId="0" fontId="6" fillId="34" borderId="33" xfId="0" applyFont="1" applyFill="1" applyBorder="1" applyAlignment="1">
      <alignment horizontal="right" vertical="center" wrapText="1"/>
    </xf>
    <xf numFmtId="0" fontId="6" fillId="34" borderId="41" xfId="0" applyFont="1" applyFill="1" applyBorder="1" applyAlignment="1">
      <alignment horizontal="right" wrapText="1"/>
    </xf>
    <xf numFmtId="0" fontId="6" fillId="34" borderId="42" xfId="0" applyFont="1" applyFill="1" applyBorder="1" applyAlignment="1">
      <alignment horizontal="right" wrapText="1"/>
    </xf>
    <xf numFmtId="0" fontId="6" fillId="34" borderId="28" xfId="0" applyFont="1" applyFill="1" applyBorder="1" applyAlignment="1">
      <alignment horizontal="right" vertical="center" wrapText="1"/>
    </xf>
    <xf numFmtId="0" fontId="6" fillId="34" borderId="38" xfId="0" applyFont="1" applyFill="1" applyBorder="1" applyAlignment="1">
      <alignment horizontal="right" vertical="center" wrapText="1"/>
    </xf>
    <xf numFmtId="43" fontId="6" fillId="34" borderId="10" xfId="45" applyFont="1" applyFill="1" applyBorder="1" applyAlignment="1">
      <alignment horizontal="center" vertical="center" wrapText="1"/>
    </xf>
    <xf numFmtId="43" fontId="6" fillId="34" borderId="25" xfId="45" applyFont="1" applyFill="1" applyBorder="1" applyAlignment="1">
      <alignment horizontal="center" vertical="center" wrapText="1"/>
    </xf>
    <xf numFmtId="0" fontId="17" fillId="35" borderId="16"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25" xfId="0" applyFont="1" applyFill="1" applyBorder="1" applyAlignment="1">
      <alignment horizontal="center" vertical="center" wrapText="1"/>
    </xf>
    <xf numFmtId="43" fontId="6" fillId="34" borderId="43" xfId="45"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8" fillId="44" borderId="16" xfId="0" applyFont="1" applyFill="1" applyBorder="1" applyAlignment="1">
      <alignment horizontal="center" vertical="center" wrapText="1"/>
    </xf>
    <xf numFmtId="0" fontId="68" fillId="44" borderId="23" xfId="0" applyFont="1" applyFill="1" applyBorder="1" applyAlignment="1">
      <alignment horizontal="center" vertical="center" wrapText="1"/>
    </xf>
    <xf numFmtId="0" fontId="68" fillId="44" borderId="24" xfId="0" applyFont="1" applyFill="1" applyBorder="1" applyAlignment="1">
      <alignment horizontal="center" vertical="center" wrapText="1"/>
    </xf>
    <xf numFmtId="9" fontId="6" fillId="0" borderId="24" xfId="0" applyNumberFormat="1" applyFont="1" applyFill="1" applyBorder="1" applyAlignment="1">
      <alignment horizontal="center" vertical="center" wrapText="1"/>
    </xf>
    <xf numFmtId="0" fontId="6" fillId="44" borderId="16" xfId="0" applyFont="1" applyFill="1" applyBorder="1" applyAlignment="1">
      <alignment horizontal="center" vertical="center" wrapText="1"/>
    </xf>
    <xf numFmtId="0" fontId="6" fillId="44" borderId="23" xfId="0" applyFont="1" applyFill="1" applyBorder="1" applyAlignment="1">
      <alignment horizontal="center" vertical="center" wrapText="1"/>
    </xf>
    <xf numFmtId="0" fontId="6" fillId="44" borderId="24" xfId="0" applyFont="1" applyFill="1" applyBorder="1" applyAlignment="1">
      <alignment horizontal="center" vertical="center" wrapText="1"/>
    </xf>
    <xf numFmtId="0" fontId="68" fillId="0" borderId="26" xfId="0" applyFont="1" applyFill="1" applyBorder="1" applyAlignment="1">
      <alignment horizontal="left" vertical="center" wrapText="1"/>
    </xf>
    <xf numFmtId="0" fontId="68" fillId="0" borderId="27" xfId="0" applyFont="1" applyFill="1" applyBorder="1" applyAlignment="1">
      <alignment horizontal="left" vertical="center" wrapText="1"/>
    </xf>
    <xf numFmtId="0" fontId="68" fillId="0" borderId="28" xfId="0" applyFont="1" applyFill="1" applyBorder="1" applyAlignment="1">
      <alignment horizontal="left" vertical="center" wrapText="1"/>
    </xf>
    <xf numFmtId="0" fontId="20" fillId="0" borderId="24" xfId="0" applyFont="1" applyFill="1" applyBorder="1" applyAlignment="1">
      <alignment horizontal="center" vertical="center" wrapText="1"/>
    </xf>
    <xf numFmtId="0" fontId="20" fillId="35" borderId="16" xfId="0" applyFont="1" applyFill="1" applyBorder="1" applyAlignment="1">
      <alignment horizontal="center" vertical="center" wrapText="1"/>
    </xf>
    <xf numFmtId="9" fontId="20" fillId="35" borderId="24" xfId="0" applyNumberFormat="1" applyFont="1" applyFill="1" applyBorder="1" applyAlignment="1">
      <alignment horizontal="center" vertical="center" wrapText="1"/>
    </xf>
    <xf numFmtId="0" fontId="7" fillId="42" borderId="10" xfId="0" applyFont="1" applyFill="1" applyBorder="1" applyAlignment="1">
      <alignment horizontal="center" vertical="center" wrapText="1"/>
    </xf>
    <xf numFmtId="0" fontId="20" fillId="35" borderId="11" xfId="0" applyFont="1" applyFill="1" applyBorder="1" applyAlignment="1">
      <alignment horizontal="center" vertical="center" wrapText="1"/>
    </xf>
    <xf numFmtId="43" fontId="68" fillId="0" borderId="16" xfId="45" applyFont="1" applyFill="1" applyBorder="1" applyAlignment="1">
      <alignment horizontal="center" vertical="center" wrapText="1"/>
    </xf>
    <xf numFmtId="43" fontId="68" fillId="0" borderId="24" xfId="45" applyFont="1" applyFill="1" applyBorder="1" applyAlignment="1">
      <alignment horizontal="center" vertical="center" wrapText="1"/>
    </xf>
    <xf numFmtId="9" fontId="68" fillId="0" borderId="16" xfId="0" applyNumberFormat="1" applyFont="1" applyFill="1" applyBorder="1" applyAlignment="1">
      <alignment horizontal="center" vertical="center" wrapText="1"/>
    </xf>
    <xf numFmtId="9" fontId="68" fillId="0" borderId="24"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6" fillId="34" borderId="11" xfId="0" applyFont="1" applyFill="1" applyBorder="1" applyAlignment="1">
      <alignment horizontal="center" vertical="center" wrapText="1"/>
    </xf>
    <xf numFmtId="0" fontId="68" fillId="0" borderId="44" xfId="0" applyFont="1" applyFill="1" applyBorder="1" applyAlignment="1">
      <alignment horizontal="center" vertical="center" wrapText="1"/>
    </xf>
    <xf numFmtId="43" fontId="6" fillId="34" borderId="11" xfId="45" applyFont="1" applyFill="1" applyBorder="1" applyAlignment="1">
      <alignment horizontal="center" vertical="center" wrapText="1"/>
    </xf>
    <xf numFmtId="0" fontId="70" fillId="35" borderId="30" xfId="0" applyFont="1" applyFill="1" applyBorder="1" applyAlignment="1">
      <alignment horizontal="center" vertical="center" wrapText="1"/>
    </xf>
    <xf numFmtId="0" fontId="71" fillId="35" borderId="31" xfId="0" applyFont="1" applyFill="1" applyBorder="1" applyAlignment="1">
      <alignment horizontal="center" vertical="center" wrapText="1"/>
    </xf>
    <xf numFmtId="0" fontId="71" fillId="35" borderId="32" xfId="0" applyFont="1" applyFill="1" applyBorder="1" applyAlignment="1">
      <alignment horizontal="center" vertical="center" wrapText="1"/>
    </xf>
    <xf numFmtId="0" fontId="12" fillId="37" borderId="45" xfId="0" applyFont="1" applyFill="1" applyBorder="1" applyAlignment="1">
      <alignment horizontal="center" vertical="center" wrapText="1"/>
    </xf>
    <xf numFmtId="0" fontId="12" fillId="37" borderId="46" xfId="0" applyFont="1" applyFill="1" applyBorder="1" applyAlignment="1">
      <alignment horizontal="center" vertical="center" wrapText="1"/>
    </xf>
    <xf numFmtId="0" fontId="12" fillId="37" borderId="47"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5" xfId="0" applyFont="1" applyFill="1" applyBorder="1" applyAlignment="1">
      <alignment horizontal="center" vertical="center" wrapText="1"/>
    </xf>
    <xf numFmtId="0" fontId="11" fillId="37" borderId="18" xfId="0" applyFont="1" applyFill="1" applyBorder="1" applyAlignment="1">
      <alignment horizontal="center" vertical="center" wrapText="1"/>
    </xf>
    <xf numFmtId="0" fontId="12" fillId="37" borderId="13" xfId="0" applyFont="1" applyFill="1" applyBorder="1" applyAlignment="1">
      <alignment horizontal="center" vertical="center" wrapText="1"/>
    </xf>
    <xf numFmtId="0" fontId="12" fillId="37" borderId="14" xfId="0" applyFont="1" applyFill="1" applyBorder="1" applyAlignment="1">
      <alignment horizontal="center" vertical="center" wrapText="1"/>
    </xf>
    <xf numFmtId="0" fontId="12" fillId="37" borderId="30"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38"/>
  <sheetViews>
    <sheetView zoomScale="60" zoomScaleNormal="60" zoomScalePageLayoutView="0" workbookViewId="0" topLeftCell="L1">
      <selection activeCell="M9" sqref="M9:Q9"/>
    </sheetView>
  </sheetViews>
  <sheetFormatPr defaultColWidth="11.421875" defaultRowHeight="15"/>
  <cols>
    <col min="1" max="1" width="27.8515625" style="2" customWidth="1"/>
    <col min="2" max="2" width="13.8515625" style="2" customWidth="1"/>
    <col min="3" max="3" width="19.421875" style="2" customWidth="1"/>
    <col min="4" max="4" width="8.8515625" style="2" customWidth="1"/>
    <col min="5" max="5" width="8.421875" style="2" customWidth="1"/>
    <col min="6" max="6" width="8.7109375" style="2" customWidth="1"/>
    <col min="7" max="7" width="9.7109375" style="2" customWidth="1"/>
    <col min="8" max="8" width="13.140625" style="2" customWidth="1"/>
    <col min="9" max="9" width="26.8515625" style="2" customWidth="1"/>
    <col min="10" max="10" width="6.8515625" style="2" customWidth="1"/>
    <col min="11" max="11" width="6.28125" style="2" customWidth="1"/>
    <col min="12" max="12" width="13.421875" style="2" customWidth="1"/>
    <col min="13" max="13" width="25.140625" style="2" customWidth="1"/>
    <col min="14" max="14" width="13.57421875" style="2" customWidth="1"/>
    <col min="15" max="15" width="17.7109375" style="2" customWidth="1"/>
    <col min="16" max="16" width="25.140625" style="2" customWidth="1"/>
    <col min="17" max="17" width="15.00390625" style="2" customWidth="1"/>
    <col min="18" max="18" width="12.8515625" style="2" customWidth="1"/>
    <col min="19" max="19" width="20.00390625" style="2" customWidth="1"/>
    <col min="20" max="20" width="87.00390625" style="2" bestFit="1" customWidth="1"/>
    <col min="21" max="21" width="25.140625" style="2" customWidth="1"/>
    <col min="22" max="22" width="30.00390625" style="2" customWidth="1"/>
    <col min="23" max="23" width="36.8515625" style="3" customWidth="1"/>
    <col min="24" max="42" width="11.421875" style="3" customWidth="1"/>
    <col min="43" max="16384" width="11.421875" style="2" customWidth="1"/>
  </cols>
  <sheetData>
    <row r="1" spans="1:22" ht="36.75" customHeight="1" thickBot="1">
      <c r="A1" s="314"/>
      <c r="B1" s="315"/>
      <c r="C1" s="315"/>
      <c r="D1" s="1"/>
      <c r="E1" s="1"/>
      <c r="F1" s="1"/>
      <c r="G1" s="1"/>
      <c r="H1" s="1"/>
      <c r="I1" s="1"/>
      <c r="J1" s="1"/>
      <c r="K1" s="1"/>
      <c r="L1" s="1"/>
      <c r="M1" s="333" t="s">
        <v>170</v>
      </c>
      <c r="N1" s="333"/>
      <c r="O1" s="333"/>
      <c r="P1" s="333"/>
      <c r="Q1" s="334"/>
      <c r="R1" s="316" t="s">
        <v>107</v>
      </c>
      <c r="S1" s="317"/>
      <c r="T1" s="317"/>
      <c r="U1" s="317"/>
      <c r="V1" s="318"/>
    </row>
    <row r="2" spans="1:35" ht="33" customHeight="1" thickBot="1">
      <c r="A2" s="314"/>
      <c r="B2" s="315"/>
      <c r="C2" s="315"/>
      <c r="D2" s="315"/>
      <c r="E2" s="315"/>
      <c r="F2" s="315"/>
      <c r="G2" s="315"/>
      <c r="H2" s="315"/>
      <c r="I2" s="315"/>
      <c r="J2" s="315"/>
      <c r="K2" s="315"/>
      <c r="L2" s="315"/>
      <c r="M2" s="333" t="s">
        <v>171</v>
      </c>
      <c r="N2" s="333"/>
      <c r="O2" s="333"/>
      <c r="P2" s="333"/>
      <c r="Q2" s="334"/>
      <c r="R2" s="316" t="s">
        <v>66</v>
      </c>
      <c r="S2" s="317"/>
      <c r="T2" s="317"/>
      <c r="U2" s="317"/>
      <c r="V2" s="318"/>
      <c r="W2" s="4"/>
      <c r="X2" s="4"/>
      <c r="Y2" s="4"/>
      <c r="Z2" s="4"/>
      <c r="AA2" s="4"/>
      <c r="AB2" s="4"/>
      <c r="AC2" s="4"/>
      <c r="AD2" s="4"/>
      <c r="AE2" s="4"/>
      <c r="AF2" s="4"/>
      <c r="AG2" s="4"/>
      <c r="AH2" s="4"/>
      <c r="AI2" s="4"/>
    </row>
    <row r="3" spans="1:42" s="5" customFormat="1" ht="49.5" customHeight="1" thickBot="1">
      <c r="A3" s="311"/>
      <c r="B3" s="276"/>
      <c r="C3" s="276"/>
      <c r="D3" s="276"/>
      <c r="E3" s="276"/>
      <c r="F3" s="276"/>
      <c r="G3" s="276"/>
      <c r="H3" s="276"/>
      <c r="I3" s="276"/>
      <c r="J3" s="276"/>
      <c r="K3" s="276"/>
      <c r="L3" s="276"/>
      <c r="M3" s="325">
        <v>3061613.4</v>
      </c>
      <c r="N3" s="325"/>
      <c r="O3" s="325"/>
      <c r="P3" s="325"/>
      <c r="Q3" s="326"/>
      <c r="R3" s="265" t="s">
        <v>82</v>
      </c>
      <c r="S3" s="266"/>
      <c r="T3" s="266"/>
      <c r="U3" s="266"/>
      <c r="V3" s="266"/>
      <c r="W3" s="144"/>
      <c r="X3" s="144"/>
      <c r="Y3" s="144"/>
      <c r="Z3" s="144"/>
      <c r="AA3" s="144"/>
      <c r="AB3" s="6"/>
      <c r="AC3" s="6"/>
      <c r="AD3" s="6"/>
      <c r="AE3" s="6"/>
      <c r="AF3" s="6"/>
      <c r="AG3" s="6"/>
      <c r="AH3" s="6"/>
      <c r="AI3" s="6"/>
      <c r="AJ3" s="6"/>
      <c r="AK3" s="6"/>
      <c r="AL3" s="6"/>
      <c r="AM3" s="6"/>
      <c r="AN3" s="6"/>
      <c r="AO3" s="6"/>
      <c r="AP3" s="6"/>
    </row>
    <row r="4" spans="1:42" s="5" customFormat="1" ht="49.5" customHeight="1" thickBot="1">
      <c r="A4" s="50"/>
      <c r="B4" s="47"/>
      <c r="C4" s="47"/>
      <c r="D4" s="47"/>
      <c r="E4" s="47"/>
      <c r="F4" s="47"/>
      <c r="G4" s="47"/>
      <c r="H4" s="47"/>
      <c r="I4" s="47"/>
      <c r="J4" s="47"/>
      <c r="K4" s="325">
        <v>1923453.89</v>
      </c>
      <c r="L4" s="325"/>
      <c r="M4" s="325"/>
      <c r="N4" s="325"/>
      <c r="O4" s="325"/>
      <c r="P4" s="325"/>
      <c r="Q4" s="326"/>
      <c r="R4" s="319" t="s">
        <v>99</v>
      </c>
      <c r="S4" s="320"/>
      <c r="T4" s="320"/>
      <c r="U4" s="320"/>
      <c r="V4" s="320"/>
      <c r="W4" s="144"/>
      <c r="X4" s="144"/>
      <c r="Y4" s="144"/>
      <c r="Z4" s="144"/>
      <c r="AA4" s="144"/>
      <c r="AB4" s="6"/>
      <c r="AC4" s="6"/>
      <c r="AD4" s="6"/>
      <c r="AE4" s="6"/>
      <c r="AF4" s="6"/>
      <c r="AG4" s="6"/>
      <c r="AH4" s="6"/>
      <c r="AI4" s="6"/>
      <c r="AJ4" s="6"/>
      <c r="AK4" s="6"/>
      <c r="AL4" s="6"/>
      <c r="AM4" s="6"/>
      <c r="AN4" s="6"/>
      <c r="AO4" s="6"/>
      <c r="AP4" s="6"/>
    </row>
    <row r="5" spans="1:42" s="5" customFormat="1" ht="43.5" customHeight="1" thickBot="1">
      <c r="A5" s="50"/>
      <c r="B5" s="47"/>
      <c r="C5" s="47"/>
      <c r="D5" s="47"/>
      <c r="E5" s="47"/>
      <c r="F5" s="47"/>
      <c r="G5" s="47"/>
      <c r="H5" s="47"/>
      <c r="I5" s="47"/>
      <c r="J5" s="47"/>
      <c r="K5" s="47"/>
      <c r="L5" s="47"/>
      <c r="M5" s="325">
        <v>3660179.95</v>
      </c>
      <c r="N5" s="325"/>
      <c r="O5" s="325"/>
      <c r="P5" s="325"/>
      <c r="Q5" s="326"/>
      <c r="R5" s="265" t="s">
        <v>100</v>
      </c>
      <c r="S5" s="266"/>
      <c r="T5" s="266"/>
      <c r="U5" s="266"/>
      <c r="V5" s="266"/>
      <c r="W5" s="144"/>
      <c r="X5" s="144"/>
      <c r="Y5" s="144"/>
      <c r="Z5" s="144"/>
      <c r="AA5" s="144"/>
      <c r="AB5" s="6"/>
      <c r="AC5" s="6"/>
      <c r="AD5" s="6"/>
      <c r="AE5" s="6"/>
      <c r="AF5" s="6"/>
      <c r="AG5" s="6"/>
      <c r="AH5" s="6"/>
      <c r="AI5" s="6"/>
      <c r="AJ5" s="6"/>
      <c r="AK5" s="6"/>
      <c r="AL5" s="6"/>
      <c r="AM5" s="6"/>
      <c r="AN5" s="6"/>
      <c r="AO5" s="6"/>
      <c r="AP5" s="6"/>
    </row>
    <row r="6" spans="1:42" s="5" customFormat="1" ht="43.5" customHeight="1" thickBot="1">
      <c r="A6" s="50"/>
      <c r="B6" s="47"/>
      <c r="C6" s="47"/>
      <c r="D6" s="47"/>
      <c r="E6" s="47"/>
      <c r="F6" s="47"/>
      <c r="G6" s="47"/>
      <c r="H6" s="47"/>
      <c r="I6" s="47"/>
      <c r="J6" s="47"/>
      <c r="K6" s="47"/>
      <c r="L6" s="47"/>
      <c r="M6" s="48"/>
      <c r="N6" s="325">
        <v>2224968.03</v>
      </c>
      <c r="O6" s="325"/>
      <c r="P6" s="325"/>
      <c r="Q6" s="326"/>
      <c r="R6" s="265" t="s">
        <v>106</v>
      </c>
      <c r="S6" s="266"/>
      <c r="T6" s="266"/>
      <c r="U6" s="266"/>
      <c r="V6" s="266"/>
      <c r="W6" s="144"/>
      <c r="X6" s="144"/>
      <c r="Y6" s="144"/>
      <c r="Z6" s="144"/>
      <c r="AA6" s="144"/>
      <c r="AB6" s="6"/>
      <c r="AC6" s="6"/>
      <c r="AD6" s="6"/>
      <c r="AE6" s="6"/>
      <c r="AF6" s="6"/>
      <c r="AG6" s="6"/>
      <c r="AH6" s="6"/>
      <c r="AI6" s="6"/>
      <c r="AJ6" s="6"/>
      <c r="AK6" s="6"/>
      <c r="AL6" s="6"/>
      <c r="AM6" s="6"/>
      <c r="AN6" s="6"/>
      <c r="AO6" s="6"/>
      <c r="AP6" s="6"/>
    </row>
    <row r="7" spans="1:42" s="5" customFormat="1" ht="33.75" customHeight="1" thickBot="1">
      <c r="A7" s="50"/>
      <c r="B7" s="47"/>
      <c r="C7" s="47"/>
      <c r="D7" s="47"/>
      <c r="E7" s="47"/>
      <c r="F7" s="47"/>
      <c r="G7" s="47"/>
      <c r="H7" s="47"/>
      <c r="I7" s="47"/>
      <c r="J7" s="325">
        <v>1435211.92</v>
      </c>
      <c r="K7" s="325"/>
      <c r="L7" s="325"/>
      <c r="M7" s="325"/>
      <c r="N7" s="325"/>
      <c r="O7" s="325"/>
      <c r="P7" s="325"/>
      <c r="Q7" s="335"/>
      <c r="R7" s="321" t="s">
        <v>105</v>
      </c>
      <c r="S7" s="322"/>
      <c r="T7" s="322"/>
      <c r="U7" s="322"/>
      <c r="V7" s="322"/>
      <c r="W7" s="144"/>
      <c r="X7" s="144"/>
      <c r="Y7" s="144"/>
      <c r="Z7" s="144"/>
      <c r="AA7" s="144"/>
      <c r="AB7" s="6"/>
      <c r="AC7" s="6"/>
      <c r="AD7" s="6"/>
      <c r="AE7" s="6"/>
      <c r="AF7" s="6"/>
      <c r="AG7" s="6"/>
      <c r="AH7" s="6"/>
      <c r="AI7" s="6"/>
      <c r="AJ7" s="6"/>
      <c r="AK7" s="6"/>
      <c r="AL7" s="6"/>
      <c r="AM7" s="6"/>
      <c r="AN7" s="6"/>
      <c r="AO7" s="6"/>
      <c r="AP7" s="6"/>
    </row>
    <row r="8" spans="1:42" s="5" customFormat="1" ht="27.75" customHeight="1" thickBot="1">
      <c r="A8" s="311"/>
      <c r="B8" s="276"/>
      <c r="C8" s="276"/>
      <c r="D8" s="276"/>
      <c r="E8" s="276"/>
      <c r="F8" s="276"/>
      <c r="G8" s="276"/>
      <c r="H8" s="276"/>
      <c r="I8" s="276"/>
      <c r="J8" s="276"/>
      <c r="K8" s="276"/>
      <c r="L8" s="276"/>
      <c r="M8" s="325">
        <v>3237997.81</v>
      </c>
      <c r="N8" s="325"/>
      <c r="O8" s="325"/>
      <c r="P8" s="325"/>
      <c r="Q8" s="326"/>
      <c r="R8" s="323" t="s">
        <v>64</v>
      </c>
      <c r="S8" s="324"/>
      <c r="T8" s="324"/>
      <c r="U8" s="324"/>
      <c r="V8" s="324"/>
      <c r="W8" s="144"/>
      <c r="X8" s="144"/>
      <c r="Y8" s="144"/>
      <c r="Z8" s="144"/>
      <c r="AA8" s="144"/>
      <c r="AB8" s="6"/>
      <c r="AC8" s="6"/>
      <c r="AD8" s="6"/>
      <c r="AE8" s="6"/>
      <c r="AF8" s="6"/>
      <c r="AG8" s="6"/>
      <c r="AH8" s="6"/>
      <c r="AI8" s="6"/>
      <c r="AJ8" s="6"/>
      <c r="AK8" s="6"/>
      <c r="AL8" s="6"/>
      <c r="AM8" s="6"/>
      <c r="AN8" s="6"/>
      <c r="AO8" s="6"/>
      <c r="AP8" s="6"/>
    </row>
    <row r="9" spans="1:42" s="5" customFormat="1" ht="33.75" customHeight="1" thickBot="1">
      <c r="A9" s="311"/>
      <c r="B9" s="276"/>
      <c r="C9" s="276"/>
      <c r="D9" s="276"/>
      <c r="E9" s="276"/>
      <c r="F9" s="276"/>
      <c r="G9" s="276"/>
      <c r="H9" s="276"/>
      <c r="I9" s="276"/>
      <c r="J9" s="276"/>
      <c r="K9" s="276"/>
      <c r="L9" s="276"/>
      <c r="M9" s="325">
        <v>60346921.730000004</v>
      </c>
      <c r="N9" s="325"/>
      <c r="O9" s="325"/>
      <c r="P9" s="325"/>
      <c r="Q9" s="326"/>
      <c r="R9" s="265" t="s">
        <v>36</v>
      </c>
      <c r="S9" s="266"/>
      <c r="T9" s="266"/>
      <c r="U9" s="266"/>
      <c r="V9" s="266"/>
      <c r="W9" s="144"/>
      <c r="X9" s="144"/>
      <c r="Y9" s="144"/>
      <c r="Z9" s="144"/>
      <c r="AA9" s="144"/>
      <c r="AB9" s="6"/>
      <c r="AC9" s="6"/>
      <c r="AD9" s="6"/>
      <c r="AE9" s="6"/>
      <c r="AF9" s="6"/>
      <c r="AG9" s="6"/>
      <c r="AH9" s="6"/>
      <c r="AI9" s="6"/>
      <c r="AJ9" s="6"/>
      <c r="AK9" s="6"/>
      <c r="AL9" s="6"/>
      <c r="AM9" s="6"/>
      <c r="AN9" s="6"/>
      <c r="AO9" s="6"/>
      <c r="AP9" s="6"/>
    </row>
    <row r="10" spans="1:35" ht="44.25" customHeight="1" thickBot="1">
      <c r="A10" s="312" t="s">
        <v>35</v>
      </c>
      <c r="B10" s="313"/>
      <c r="C10" s="313"/>
      <c r="D10" s="313"/>
      <c r="E10" s="313"/>
      <c r="F10" s="313"/>
      <c r="G10" s="313"/>
      <c r="H10" s="313"/>
      <c r="I10" s="313"/>
      <c r="J10" s="313"/>
      <c r="K10" s="313"/>
      <c r="L10" s="313"/>
      <c r="M10" s="313"/>
      <c r="N10" s="313"/>
      <c r="O10" s="313"/>
      <c r="P10" s="313"/>
      <c r="Q10" s="313"/>
      <c r="R10" s="313"/>
      <c r="S10" s="313"/>
      <c r="T10" s="313"/>
      <c r="U10" s="313"/>
      <c r="V10" s="313"/>
      <c r="W10" s="145"/>
      <c r="X10" s="145"/>
      <c r="Y10" s="145"/>
      <c r="Z10" s="145"/>
      <c r="AA10" s="145"/>
      <c r="AB10" s="4"/>
      <c r="AC10" s="4"/>
      <c r="AD10" s="4"/>
      <c r="AE10" s="4"/>
      <c r="AF10" s="4"/>
      <c r="AG10" s="4"/>
      <c r="AH10" s="4"/>
      <c r="AI10" s="4"/>
    </row>
    <row r="11" spans="1:42" s="58" customFormat="1" ht="31.5" customHeight="1" thickBot="1">
      <c r="A11" s="353" t="s">
        <v>65</v>
      </c>
      <c r="B11" s="353"/>
      <c r="C11" s="353"/>
      <c r="D11" s="353"/>
      <c r="E11" s="353"/>
      <c r="F11" s="353"/>
      <c r="G11" s="353"/>
      <c r="H11" s="353"/>
      <c r="I11" s="353"/>
      <c r="J11" s="353"/>
      <c r="K11" s="353"/>
      <c r="L11" s="353"/>
      <c r="M11" s="353"/>
      <c r="N11" s="353"/>
      <c r="O11" s="353"/>
      <c r="P11" s="353"/>
      <c r="Q11" s="353"/>
      <c r="R11" s="353"/>
      <c r="S11" s="353"/>
      <c r="T11" s="353"/>
      <c r="U11" s="353"/>
      <c r="V11" s="353"/>
      <c r="W11" s="110"/>
      <c r="X11" s="110"/>
      <c r="Y11" s="110"/>
      <c r="Z11" s="110"/>
      <c r="AA11" s="110"/>
      <c r="AB11" s="110"/>
      <c r="AC11" s="110"/>
      <c r="AD11" s="110"/>
      <c r="AE11" s="110"/>
      <c r="AF11" s="110"/>
      <c r="AG11" s="110"/>
      <c r="AH11" s="110"/>
      <c r="AI11" s="110"/>
      <c r="AJ11" s="110"/>
      <c r="AK11" s="110"/>
      <c r="AL11" s="110"/>
      <c r="AM11" s="110"/>
      <c r="AN11" s="110"/>
      <c r="AO11" s="110"/>
      <c r="AP11" s="110"/>
    </row>
    <row r="12" spans="1:22" ht="39" customHeight="1" thickBot="1">
      <c r="A12" s="188" t="s">
        <v>48</v>
      </c>
      <c r="B12" s="354" t="s">
        <v>47</v>
      </c>
      <c r="C12" s="198" t="s">
        <v>46</v>
      </c>
      <c r="D12" s="255" t="s">
        <v>45</v>
      </c>
      <c r="E12" s="309"/>
      <c r="F12" s="256"/>
      <c r="G12" s="198" t="s">
        <v>44</v>
      </c>
      <c r="H12" s="253" t="s">
        <v>43</v>
      </c>
      <c r="I12" s="336"/>
      <c r="J12" s="336"/>
      <c r="K12" s="254"/>
      <c r="L12" s="251" t="s">
        <v>42</v>
      </c>
      <c r="M12" s="273"/>
      <c r="N12" s="252"/>
      <c r="O12" s="251" t="s">
        <v>41</v>
      </c>
      <c r="P12" s="273"/>
      <c r="Q12" s="273"/>
      <c r="R12" s="198" t="s">
        <v>40</v>
      </c>
      <c r="S12" s="198" t="s">
        <v>0</v>
      </c>
      <c r="T12" s="198" t="s">
        <v>39</v>
      </c>
      <c r="U12" s="188" t="s">
        <v>38</v>
      </c>
      <c r="V12" s="188" t="s">
        <v>37</v>
      </c>
    </row>
    <row r="13" spans="1:23" ht="66" customHeight="1" thickBot="1">
      <c r="A13" s="188"/>
      <c r="B13" s="354"/>
      <c r="C13" s="200"/>
      <c r="D13" s="7">
        <v>2014</v>
      </c>
      <c r="E13" s="7">
        <v>2013</v>
      </c>
      <c r="F13" s="7">
        <v>2012</v>
      </c>
      <c r="G13" s="200"/>
      <c r="H13" s="274"/>
      <c r="I13" s="275"/>
      <c r="J13" s="275"/>
      <c r="K13" s="310"/>
      <c r="L13" s="274"/>
      <c r="M13" s="275"/>
      <c r="N13" s="310"/>
      <c r="O13" s="274"/>
      <c r="P13" s="275"/>
      <c r="Q13" s="275"/>
      <c r="R13" s="200"/>
      <c r="S13" s="200"/>
      <c r="T13" s="200"/>
      <c r="U13" s="188"/>
      <c r="V13" s="255"/>
      <c r="W13" s="150" t="s">
        <v>184</v>
      </c>
    </row>
    <row r="14" spans="1:42" s="13" customFormat="1" ht="39" customHeight="1" thickBot="1">
      <c r="A14" s="186" t="s">
        <v>67</v>
      </c>
      <c r="B14" s="187"/>
      <c r="C14" s="187"/>
      <c r="D14" s="187"/>
      <c r="E14" s="187"/>
      <c r="F14" s="187"/>
      <c r="G14" s="187"/>
      <c r="H14" s="187"/>
      <c r="I14" s="187"/>
      <c r="J14" s="187"/>
      <c r="K14" s="187"/>
      <c r="L14" s="187"/>
      <c r="M14" s="187"/>
      <c r="N14" s="187"/>
      <c r="O14" s="187"/>
      <c r="P14" s="187"/>
      <c r="Q14" s="187"/>
      <c r="R14" s="187"/>
      <c r="S14" s="187"/>
      <c r="T14" s="187"/>
      <c r="U14" s="187"/>
      <c r="V14" s="187"/>
      <c r="W14" s="136"/>
      <c r="X14" s="14"/>
      <c r="Y14" s="14"/>
      <c r="Z14" s="14"/>
      <c r="AA14" s="14"/>
      <c r="AB14" s="14"/>
      <c r="AC14" s="14"/>
      <c r="AD14" s="14"/>
      <c r="AE14" s="14"/>
      <c r="AF14" s="14"/>
      <c r="AG14" s="14"/>
      <c r="AH14" s="14"/>
      <c r="AI14" s="14"/>
      <c r="AJ14" s="14"/>
      <c r="AK14" s="14"/>
      <c r="AL14" s="14"/>
      <c r="AM14" s="14"/>
      <c r="AN14" s="14"/>
      <c r="AO14" s="14"/>
      <c r="AP14" s="14"/>
    </row>
    <row r="15" spans="1:42" s="9" customFormat="1" ht="36" customHeight="1" thickBot="1">
      <c r="A15" s="159"/>
      <c r="B15" s="159" t="s">
        <v>68</v>
      </c>
      <c r="C15" s="159" t="s">
        <v>120</v>
      </c>
      <c r="D15" s="159"/>
      <c r="E15" s="195"/>
      <c r="F15" s="198"/>
      <c r="G15" s="159" t="s">
        <v>137</v>
      </c>
      <c r="H15" s="18" t="s">
        <v>51</v>
      </c>
      <c r="I15" s="18" t="s">
        <v>50</v>
      </c>
      <c r="J15" s="234" t="s">
        <v>49</v>
      </c>
      <c r="K15" s="235"/>
      <c r="L15" s="18" t="s">
        <v>51</v>
      </c>
      <c r="M15" s="18" t="s">
        <v>50</v>
      </c>
      <c r="N15" s="18" t="s">
        <v>49</v>
      </c>
      <c r="O15" s="18" t="s">
        <v>51</v>
      </c>
      <c r="P15" s="18" t="s">
        <v>50</v>
      </c>
      <c r="Q15" s="18" t="s">
        <v>49</v>
      </c>
      <c r="R15" s="159" t="s">
        <v>108</v>
      </c>
      <c r="S15" s="331" t="s">
        <v>172</v>
      </c>
      <c r="T15" s="159" t="s">
        <v>136</v>
      </c>
      <c r="U15" s="161">
        <v>360180.57</v>
      </c>
      <c r="V15" s="262" t="s">
        <v>149</v>
      </c>
      <c r="W15" s="137"/>
      <c r="X15" s="10"/>
      <c r="Y15" s="10"/>
      <c r="Z15" s="10"/>
      <c r="AA15" s="10"/>
      <c r="AB15" s="10"/>
      <c r="AC15" s="10"/>
      <c r="AD15" s="10"/>
      <c r="AE15" s="10"/>
      <c r="AF15" s="10"/>
      <c r="AG15" s="10"/>
      <c r="AH15" s="10"/>
      <c r="AI15" s="10"/>
      <c r="AJ15" s="10"/>
      <c r="AK15" s="10"/>
      <c r="AL15" s="10"/>
      <c r="AM15" s="10"/>
      <c r="AN15" s="10"/>
      <c r="AO15" s="10"/>
      <c r="AP15" s="10"/>
    </row>
    <row r="16" spans="1:23" ht="39" customHeight="1" thickBot="1">
      <c r="A16" s="167"/>
      <c r="B16" s="167"/>
      <c r="C16" s="167"/>
      <c r="D16" s="167"/>
      <c r="E16" s="196"/>
      <c r="F16" s="199"/>
      <c r="G16" s="167"/>
      <c r="H16" s="192"/>
      <c r="I16" s="224"/>
      <c r="J16" s="207" t="s">
        <v>56</v>
      </c>
      <c r="K16" s="208"/>
      <c r="L16" s="230">
        <v>1</v>
      </c>
      <c r="M16" s="161">
        <v>360180.57</v>
      </c>
      <c r="N16" s="205" t="s">
        <v>54</v>
      </c>
      <c r="O16" s="61">
        <v>1</v>
      </c>
      <c r="P16" s="45">
        <v>360180.57</v>
      </c>
      <c r="Q16" s="21" t="s">
        <v>52</v>
      </c>
      <c r="R16" s="167"/>
      <c r="S16" s="332"/>
      <c r="T16" s="167"/>
      <c r="U16" s="162"/>
      <c r="V16" s="263"/>
      <c r="W16" s="135"/>
    </row>
    <row r="17" spans="1:23" ht="68.25" customHeight="1" thickBot="1">
      <c r="A17" s="160"/>
      <c r="B17" s="160"/>
      <c r="C17" s="160"/>
      <c r="D17" s="160"/>
      <c r="E17" s="197"/>
      <c r="F17" s="200"/>
      <c r="G17" s="160"/>
      <c r="H17" s="194"/>
      <c r="I17" s="226"/>
      <c r="J17" s="211"/>
      <c r="K17" s="212"/>
      <c r="L17" s="231"/>
      <c r="M17" s="163"/>
      <c r="N17" s="206"/>
      <c r="O17" s="60"/>
      <c r="P17" s="45"/>
      <c r="Q17" s="21" t="s">
        <v>53</v>
      </c>
      <c r="R17" s="160"/>
      <c r="S17" s="350"/>
      <c r="T17" s="160"/>
      <c r="U17" s="163"/>
      <c r="V17" s="264"/>
      <c r="W17" s="135"/>
    </row>
    <row r="18" spans="1:23" ht="32.25" customHeight="1" thickBot="1">
      <c r="A18" s="217" t="s">
        <v>134</v>
      </c>
      <c r="B18" s="217" t="s">
        <v>79</v>
      </c>
      <c r="C18" s="159" t="s">
        <v>120</v>
      </c>
      <c r="D18" s="159"/>
      <c r="E18" s="198"/>
      <c r="F18" s="195"/>
      <c r="G18" s="159" t="s">
        <v>138</v>
      </c>
      <c r="H18" s="192"/>
      <c r="I18" s="224"/>
      <c r="J18" s="207" t="s">
        <v>56</v>
      </c>
      <c r="K18" s="208"/>
      <c r="L18" s="18" t="s">
        <v>51</v>
      </c>
      <c r="M18" s="18" t="s">
        <v>50</v>
      </c>
      <c r="N18" s="18" t="s">
        <v>49</v>
      </c>
      <c r="O18" s="18" t="s">
        <v>51</v>
      </c>
      <c r="P18" s="18" t="s">
        <v>50</v>
      </c>
      <c r="Q18" s="18" t="s">
        <v>49</v>
      </c>
      <c r="R18" s="159" t="s">
        <v>1</v>
      </c>
      <c r="S18" s="159" t="s">
        <v>173</v>
      </c>
      <c r="T18" s="159" t="s">
        <v>89</v>
      </c>
      <c r="U18" s="190">
        <v>1165750.28</v>
      </c>
      <c r="V18" s="347" t="s">
        <v>150</v>
      </c>
      <c r="W18" s="135"/>
    </row>
    <row r="19" spans="1:23" ht="35.25" customHeight="1" thickBot="1">
      <c r="A19" s="218"/>
      <c r="B19" s="218"/>
      <c r="C19" s="167"/>
      <c r="D19" s="167"/>
      <c r="E19" s="199"/>
      <c r="F19" s="196"/>
      <c r="G19" s="167"/>
      <c r="H19" s="193"/>
      <c r="I19" s="225"/>
      <c r="J19" s="209"/>
      <c r="K19" s="210"/>
      <c r="L19" s="222">
        <v>1</v>
      </c>
      <c r="M19" s="190">
        <v>1165750.28</v>
      </c>
      <c r="N19" s="220" t="s">
        <v>54</v>
      </c>
      <c r="O19" s="61">
        <v>1</v>
      </c>
      <c r="P19" s="45">
        <v>1165750.28</v>
      </c>
      <c r="Q19" s="21" t="s">
        <v>52</v>
      </c>
      <c r="R19" s="167"/>
      <c r="S19" s="167"/>
      <c r="T19" s="167"/>
      <c r="U19" s="303"/>
      <c r="V19" s="348"/>
      <c r="W19" s="135"/>
    </row>
    <row r="20" spans="1:23" ht="63" customHeight="1" thickBot="1">
      <c r="A20" s="219"/>
      <c r="B20" s="219"/>
      <c r="C20" s="160"/>
      <c r="D20" s="160"/>
      <c r="E20" s="200"/>
      <c r="F20" s="197"/>
      <c r="G20" s="160"/>
      <c r="H20" s="194"/>
      <c r="I20" s="226"/>
      <c r="J20" s="211"/>
      <c r="K20" s="212"/>
      <c r="L20" s="223"/>
      <c r="M20" s="191"/>
      <c r="N20" s="221"/>
      <c r="O20" s="156"/>
      <c r="P20" s="158"/>
      <c r="Q20" s="21" t="s">
        <v>53</v>
      </c>
      <c r="R20" s="160"/>
      <c r="S20" s="160"/>
      <c r="T20" s="160"/>
      <c r="U20" s="191"/>
      <c r="V20" s="349"/>
      <c r="W20" s="135"/>
    </row>
    <row r="21" spans="1:42" s="139" customFormat="1" ht="34.5" customHeight="1" thickBot="1">
      <c r="A21" s="198" t="s">
        <v>140</v>
      </c>
      <c r="B21" s="198" t="s">
        <v>79</v>
      </c>
      <c r="C21" s="198" t="s">
        <v>121</v>
      </c>
      <c r="D21" s="198"/>
      <c r="E21" s="198"/>
      <c r="F21" s="198"/>
      <c r="G21" s="198" t="s">
        <v>139</v>
      </c>
      <c r="H21" s="7" t="s">
        <v>51</v>
      </c>
      <c r="I21" s="7" t="s">
        <v>50</v>
      </c>
      <c r="J21" s="255" t="s">
        <v>49</v>
      </c>
      <c r="K21" s="256"/>
      <c r="L21" s="7" t="s">
        <v>51</v>
      </c>
      <c r="M21" s="7" t="s">
        <v>50</v>
      </c>
      <c r="N21" s="7" t="s">
        <v>49</v>
      </c>
      <c r="O21" s="7" t="s">
        <v>51</v>
      </c>
      <c r="P21" s="7" t="s">
        <v>50</v>
      </c>
      <c r="Q21" s="7" t="s">
        <v>49</v>
      </c>
      <c r="R21" s="198" t="s">
        <v>2</v>
      </c>
      <c r="S21" s="198" t="s">
        <v>174</v>
      </c>
      <c r="T21" s="198" t="s">
        <v>132</v>
      </c>
      <c r="U21" s="181">
        <v>20667700</v>
      </c>
      <c r="V21" s="267" t="s">
        <v>151</v>
      </c>
      <c r="W21" s="364" t="s">
        <v>185</v>
      </c>
      <c r="X21" s="10"/>
      <c r="Y21" s="10"/>
      <c r="Z21" s="10"/>
      <c r="AA21" s="10"/>
      <c r="AB21" s="10"/>
      <c r="AC21" s="10"/>
      <c r="AD21" s="10"/>
      <c r="AE21" s="10"/>
      <c r="AF21" s="10"/>
      <c r="AG21" s="10"/>
      <c r="AH21" s="138"/>
      <c r="AI21" s="138"/>
      <c r="AJ21" s="138"/>
      <c r="AK21" s="138"/>
      <c r="AL21" s="138"/>
      <c r="AM21" s="138"/>
      <c r="AN21" s="138"/>
      <c r="AO21" s="138"/>
      <c r="AP21" s="138"/>
    </row>
    <row r="22" spans="1:42" s="139" customFormat="1" ht="36" customHeight="1" thickBot="1">
      <c r="A22" s="199"/>
      <c r="B22" s="199"/>
      <c r="C22" s="199"/>
      <c r="D22" s="199"/>
      <c r="E22" s="199"/>
      <c r="F22" s="199"/>
      <c r="G22" s="199"/>
      <c r="H22" s="257"/>
      <c r="I22" s="270"/>
      <c r="J22" s="251" t="s">
        <v>56</v>
      </c>
      <c r="K22" s="252"/>
      <c r="L22" s="228">
        <v>1</v>
      </c>
      <c r="M22" s="181">
        <v>20667700</v>
      </c>
      <c r="N22" s="351" t="s">
        <v>54</v>
      </c>
      <c r="O22" s="140">
        <v>1</v>
      </c>
      <c r="P22" s="141">
        <v>20667700</v>
      </c>
      <c r="Q22" s="142" t="s">
        <v>52</v>
      </c>
      <c r="R22" s="199"/>
      <c r="S22" s="199"/>
      <c r="T22" s="199"/>
      <c r="U22" s="182"/>
      <c r="V22" s="268"/>
      <c r="W22" s="365"/>
      <c r="X22" s="10"/>
      <c r="Y22" s="10"/>
      <c r="Z22" s="10"/>
      <c r="AA22" s="10"/>
      <c r="AB22" s="10"/>
      <c r="AC22" s="10"/>
      <c r="AD22" s="10"/>
      <c r="AE22" s="10"/>
      <c r="AF22" s="10"/>
      <c r="AG22" s="10"/>
      <c r="AH22" s="138"/>
      <c r="AI22" s="138"/>
      <c r="AJ22" s="138"/>
      <c r="AK22" s="138"/>
      <c r="AL22" s="138"/>
      <c r="AM22" s="138"/>
      <c r="AN22" s="138"/>
      <c r="AO22" s="138"/>
      <c r="AP22" s="138"/>
    </row>
    <row r="23" spans="1:42" s="139" customFormat="1" ht="115.5" customHeight="1" thickBot="1">
      <c r="A23" s="199"/>
      <c r="B23" s="199"/>
      <c r="C23" s="199"/>
      <c r="D23" s="199"/>
      <c r="E23" s="200"/>
      <c r="F23" s="199"/>
      <c r="G23" s="199"/>
      <c r="H23" s="258"/>
      <c r="I23" s="271"/>
      <c r="J23" s="253"/>
      <c r="K23" s="254"/>
      <c r="L23" s="352"/>
      <c r="M23" s="272"/>
      <c r="N23" s="229"/>
      <c r="O23" s="143"/>
      <c r="P23" s="141"/>
      <c r="Q23" s="142" t="s">
        <v>53</v>
      </c>
      <c r="R23" s="199"/>
      <c r="S23" s="200"/>
      <c r="T23" s="199"/>
      <c r="U23" s="182"/>
      <c r="V23" s="269"/>
      <c r="W23" s="366"/>
      <c r="X23" s="10"/>
      <c r="Y23" s="10"/>
      <c r="Z23" s="10"/>
      <c r="AA23" s="10"/>
      <c r="AB23" s="10"/>
      <c r="AC23" s="10"/>
      <c r="AD23" s="10"/>
      <c r="AE23" s="10"/>
      <c r="AF23" s="10"/>
      <c r="AG23" s="10"/>
      <c r="AH23" s="138"/>
      <c r="AI23" s="138"/>
      <c r="AJ23" s="138"/>
      <c r="AK23" s="138"/>
      <c r="AL23" s="138"/>
      <c r="AM23" s="138"/>
      <c r="AN23" s="138"/>
      <c r="AO23" s="138"/>
      <c r="AP23" s="138"/>
    </row>
    <row r="24" spans="1:23" ht="27.75" customHeight="1" thickBot="1">
      <c r="A24" s="159"/>
      <c r="B24" s="159" t="s">
        <v>79</v>
      </c>
      <c r="C24" s="159" t="s">
        <v>120</v>
      </c>
      <c r="D24" s="159"/>
      <c r="E24" s="159"/>
      <c r="F24" s="198"/>
      <c r="G24" s="159" t="s">
        <v>114</v>
      </c>
      <c r="H24" s="18" t="s">
        <v>51</v>
      </c>
      <c r="I24" s="18" t="s">
        <v>50</v>
      </c>
      <c r="J24" s="234" t="s">
        <v>49</v>
      </c>
      <c r="K24" s="235"/>
      <c r="L24" s="18" t="s">
        <v>51</v>
      </c>
      <c r="M24" s="18" t="s">
        <v>50</v>
      </c>
      <c r="N24" s="18" t="s">
        <v>49</v>
      </c>
      <c r="O24" s="18" t="s">
        <v>51</v>
      </c>
      <c r="P24" s="18" t="s">
        <v>50</v>
      </c>
      <c r="Q24" s="18" t="s">
        <v>49</v>
      </c>
      <c r="R24" s="159" t="s">
        <v>70</v>
      </c>
      <c r="S24" s="159" t="s">
        <v>175</v>
      </c>
      <c r="T24" s="159" t="s">
        <v>109</v>
      </c>
      <c r="U24" s="161">
        <v>5817462</v>
      </c>
      <c r="V24" s="262" t="s">
        <v>152</v>
      </c>
      <c r="W24" s="135"/>
    </row>
    <row r="25" spans="1:23" ht="66" customHeight="1" thickBot="1">
      <c r="A25" s="167"/>
      <c r="B25" s="167"/>
      <c r="C25" s="167"/>
      <c r="D25" s="167"/>
      <c r="E25" s="167"/>
      <c r="F25" s="199"/>
      <c r="G25" s="167"/>
      <c r="H25" s="192"/>
      <c r="I25" s="245"/>
      <c r="J25" s="207" t="s">
        <v>56</v>
      </c>
      <c r="K25" s="208"/>
      <c r="L25" s="230">
        <v>1</v>
      </c>
      <c r="M25" s="171">
        <v>5817462</v>
      </c>
      <c r="N25" s="205" t="s">
        <v>54</v>
      </c>
      <c r="O25" s="61">
        <v>1</v>
      </c>
      <c r="P25" s="45">
        <v>5817462</v>
      </c>
      <c r="Q25" s="21" t="s">
        <v>52</v>
      </c>
      <c r="R25" s="167"/>
      <c r="S25" s="167"/>
      <c r="T25" s="167"/>
      <c r="U25" s="162"/>
      <c r="V25" s="263"/>
      <c r="W25" s="135"/>
    </row>
    <row r="26" spans="1:23" ht="48.75" customHeight="1" thickBot="1">
      <c r="A26" s="160"/>
      <c r="B26" s="160"/>
      <c r="C26" s="160"/>
      <c r="D26" s="160"/>
      <c r="E26" s="160"/>
      <c r="F26" s="200"/>
      <c r="G26" s="160"/>
      <c r="H26" s="194"/>
      <c r="I26" s="247"/>
      <c r="J26" s="211"/>
      <c r="K26" s="212"/>
      <c r="L26" s="231"/>
      <c r="M26" s="173"/>
      <c r="N26" s="206"/>
      <c r="O26" s="31"/>
      <c r="P26" s="45"/>
      <c r="Q26" s="21" t="s">
        <v>53</v>
      </c>
      <c r="R26" s="160"/>
      <c r="S26" s="160"/>
      <c r="T26" s="160"/>
      <c r="U26" s="163"/>
      <c r="V26" s="264"/>
      <c r="W26" s="135"/>
    </row>
    <row r="27" spans="1:42" ht="28.5" customHeight="1" thickBot="1">
      <c r="A27" s="159"/>
      <c r="B27" s="159" t="s">
        <v>90</v>
      </c>
      <c r="C27" s="159" t="s">
        <v>121</v>
      </c>
      <c r="D27" s="198"/>
      <c r="E27" s="159"/>
      <c r="F27" s="159"/>
      <c r="G27" s="192" t="s">
        <v>115</v>
      </c>
      <c r="H27" s="18" t="s">
        <v>51</v>
      </c>
      <c r="I27" s="18" t="s">
        <v>50</v>
      </c>
      <c r="J27" s="234" t="s">
        <v>49</v>
      </c>
      <c r="K27" s="235"/>
      <c r="L27" s="18" t="s">
        <v>51</v>
      </c>
      <c r="M27" s="18" t="s">
        <v>50</v>
      </c>
      <c r="N27" s="18" t="s">
        <v>51</v>
      </c>
      <c r="O27" s="18" t="s">
        <v>51</v>
      </c>
      <c r="P27" s="18" t="s">
        <v>50</v>
      </c>
      <c r="Q27" s="18" t="s">
        <v>49</v>
      </c>
      <c r="R27" s="159" t="s">
        <v>1</v>
      </c>
      <c r="S27" s="159" t="s">
        <v>176</v>
      </c>
      <c r="T27" s="161" t="s">
        <v>110</v>
      </c>
      <c r="U27" s="161">
        <v>4000000</v>
      </c>
      <c r="V27" s="259" t="s">
        <v>153</v>
      </c>
      <c r="W27" s="135"/>
      <c r="AP27" s="2"/>
    </row>
    <row r="28" spans="1:42" ht="27.75" customHeight="1" thickBot="1">
      <c r="A28" s="167"/>
      <c r="B28" s="167"/>
      <c r="C28" s="167"/>
      <c r="D28" s="199"/>
      <c r="E28" s="167"/>
      <c r="F28" s="167"/>
      <c r="G28" s="193"/>
      <c r="H28" s="245"/>
      <c r="I28" s="236"/>
      <c r="J28" s="207" t="s">
        <v>56</v>
      </c>
      <c r="K28" s="208"/>
      <c r="L28" s="213">
        <v>0.875</v>
      </c>
      <c r="M28" s="215">
        <v>3500000</v>
      </c>
      <c r="N28" s="201" t="s">
        <v>55</v>
      </c>
      <c r="O28" s="51"/>
      <c r="P28" s="129"/>
      <c r="Q28" s="21" t="s">
        <v>52</v>
      </c>
      <c r="R28" s="167"/>
      <c r="S28" s="167"/>
      <c r="T28" s="162"/>
      <c r="U28" s="162"/>
      <c r="V28" s="260"/>
      <c r="W28" s="135"/>
      <c r="AP28" s="2"/>
    </row>
    <row r="29" spans="1:42" ht="30" customHeight="1" thickBot="1">
      <c r="A29" s="167"/>
      <c r="B29" s="167"/>
      <c r="C29" s="167"/>
      <c r="D29" s="199"/>
      <c r="E29" s="167"/>
      <c r="F29" s="167"/>
      <c r="G29" s="193"/>
      <c r="H29" s="246"/>
      <c r="I29" s="284"/>
      <c r="J29" s="209"/>
      <c r="K29" s="210"/>
      <c r="L29" s="214"/>
      <c r="M29" s="216"/>
      <c r="N29" s="202"/>
      <c r="O29" s="60">
        <v>0.875</v>
      </c>
      <c r="P29" s="51">
        <v>3500000</v>
      </c>
      <c r="Q29" s="21" t="s">
        <v>53</v>
      </c>
      <c r="R29" s="167"/>
      <c r="S29" s="160"/>
      <c r="T29" s="162"/>
      <c r="U29" s="162"/>
      <c r="V29" s="260"/>
      <c r="W29" s="135"/>
      <c r="AP29" s="2"/>
    </row>
    <row r="30" spans="1:42" ht="28.5" customHeight="1" thickBot="1">
      <c r="A30" s="167"/>
      <c r="B30" s="167"/>
      <c r="C30" s="167"/>
      <c r="D30" s="199"/>
      <c r="E30" s="167"/>
      <c r="F30" s="167"/>
      <c r="G30" s="193"/>
      <c r="H30" s="246"/>
      <c r="I30" s="284"/>
      <c r="J30" s="209"/>
      <c r="K30" s="210"/>
      <c r="L30" s="213">
        <v>0.125</v>
      </c>
      <c r="M30" s="215">
        <v>500000</v>
      </c>
      <c r="N30" s="201" t="s">
        <v>55</v>
      </c>
      <c r="O30" s="61"/>
      <c r="P30" s="129"/>
      <c r="Q30" s="21" t="s">
        <v>52</v>
      </c>
      <c r="R30" s="167"/>
      <c r="S30" s="159" t="s">
        <v>173</v>
      </c>
      <c r="T30" s="162"/>
      <c r="U30" s="162"/>
      <c r="V30" s="260"/>
      <c r="W30" s="135"/>
      <c r="AP30" s="2"/>
    </row>
    <row r="31" spans="1:42" ht="145.5" customHeight="1" thickBot="1">
      <c r="A31" s="160"/>
      <c r="B31" s="160"/>
      <c r="C31" s="160"/>
      <c r="D31" s="200"/>
      <c r="E31" s="160"/>
      <c r="F31" s="160"/>
      <c r="G31" s="194"/>
      <c r="H31" s="247"/>
      <c r="I31" s="237"/>
      <c r="J31" s="211"/>
      <c r="K31" s="212"/>
      <c r="L31" s="214"/>
      <c r="M31" s="216"/>
      <c r="N31" s="202"/>
      <c r="O31" s="60">
        <v>0.125</v>
      </c>
      <c r="P31" s="45">
        <v>500000</v>
      </c>
      <c r="Q31" s="21" t="s">
        <v>53</v>
      </c>
      <c r="R31" s="160"/>
      <c r="S31" s="160"/>
      <c r="T31" s="163"/>
      <c r="U31" s="163"/>
      <c r="V31" s="261"/>
      <c r="W31" s="135"/>
      <c r="AP31" s="2"/>
    </row>
    <row r="32" spans="1:23" ht="33.75" customHeight="1" thickBot="1">
      <c r="A32" s="159"/>
      <c r="B32" s="159" t="s">
        <v>76</v>
      </c>
      <c r="C32" s="159" t="s">
        <v>141</v>
      </c>
      <c r="D32" s="159"/>
      <c r="E32" s="159"/>
      <c r="F32" s="198"/>
      <c r="G32" s="159" t="s">
        <v>83</v>
      </c>
      <c r="H32" s="18" t="s">
        <v>51</v>
      </c>
      <c r="I32" s="18" t="s">
        <v>50</v>
      </c>
      <c r="J32" s="127" t="s">
        <v>49</v>
      </c>
      <c r="K32" s="128"/>
      <c r="L32" s="18" t="s">
        <v>51</v>
      </c>
      <c r="M32" s="18" t="s">
        <v>50</v>
      </c>
      <c r="N32" s="18" t="s">
        <v>49</v>
      </c>
      <c r="O32" s="18" t="s">
        <v>51</v>
      </c>
      <c r="P32" s="18" t="s">
        <v>50</v>
      </c>
      <c r="Q32" s="18" t="s">
        <v>49</v>
      </c>
      <c r="R32" s="217" t="s">
        <v>71</v>
      </c>
      <c r="S32" s="159" t="s">
        <v>173</v>
      </c>
      <c r="T32" s="159" t="s">
        <v>81</v>
      </c>
      <c r="U32" s="171">
        <v>275000</v>
      </c>
      <c r="V32" s="347" t="s">
        <v>154</v>
      </c>
      <c r="W32" s="135"/>
    </row>
    <row r="33" spans="1:23" ht="38.25" customHeight="1" thickBot="1">
      <c r="A33" s="167"/>
      <c r="B33" s="167"/>
      <c r="C33" s="167"/>
      <c r="D33" s="167"/>
      <c r="E33" s="167"/>
      <c r="F33" s="199"/>
      <c r="G33" s="167"/>
      <c r="H33" s="192"/>
      <c r="I33" s="248"/>
      <c r="J33" s="207" t="s">
        <v>56</v>
      </c>
      <c r="K33" s="208"/>
      <c r="L33" s="201">
        <v>0.7273</v>
      </c>
      <c r="M33" s="171">
        <v>200000</v>
      </c>
      <c r="N33" s="205" t="s">
        <v>54</v>
      </c>
      <c r="O33" s="60">
        <v>0.7273</v>
      </c>
      <c r="P33" s="32">
        <v>200000</v>
      </c>
      <c r="Q33" s="21" t="s">
        <v>52</v>
      </c>
      <c r="R33" s="218"/>
      <c r="S33" s="167"/>
      <c r="T33" s="167"/>
      <c r="U33" s="172"/>
      <c r="V33" s="348"/>
      <c r="W33" s="135"/>
    </row>
    <row r="34" spans="1:23" ht="33" customHeight="1" thickBot="1">
      <c r="A34" s="167"/>
      <c r="B34" s="167"/>
      <c r="C34" s="167"/>
      <c r="D34" s="167"/>
      <c r="E34" s="167"/>
      <c r="F34" s="199"/>
      <c r="G34" s="167"/>
      <c r="H34" s="193"/>
      <c r="I34" s="249"/>
      <c r="J34" s="209"/>
      <c r="K34" s="210"/>
      <c r="L34" s="202"/>
      <c r="M34" s="173"/>
      <c r="N34" s="206"/>
      <c r="O34" s="20"/>
      <c r="P34" s="19"/>
      <c r="Q34" s="21" t="s">
        <v>53</v>
      </c>
      <c r="R34" s="218"/>
      <c r="S34" s="160"/>
      <c r="T34" s="167"/>
      <c r="U34" s="172"/>
      <c r="V34" s="348"/>
      <c r="W34" s="135"/>
    </row>
    <row r="35" spans="1:23" ht="30.75" customHeight="1" thickBot="1">
      <c r="A35" s="167"/>
      <c r="B35" s="167"/>
      <c r="C35" s="167"/>
      <c r="D35" s="167"/>
      <c r="E35" s="167"/>
      <c r="F35" s="199"/>
      <c r="G35" s="167"/>
      <c r="H35" s="193"/>
      <c r="I35" s="249"/>
      <c r="J35" s="209"/>
      <c r="K35" s="210"/>
      <c r="L35" s="18" t="s">
        <v>51</v>
      </c>
      <c r="M35" s="18" t="s">
        <v>50</v>
      </c>
      <c r="N35" s="18" t="s">
        <v>49</v>
      </c>
      <c r="O35" s="18" t="s">
        <v>51</v>
      </c>
      <c r="P35" s="18" t="s">
        <v>50</v>
      </c>
      <c r="Q35" s="18" t="s">
        <v>49</v>
      </c>
      <c r="R35" s="218"/>
      <c r="S35" s="331" t="s">
        <v>175</v>
      </c>
      <c r="T35" s="167"/>
      <c r="U35" s="172"/>
      <c r="V35" s="348"/>
      <c r="W35" s="135"/>
    </row>
    <row r="36" spans="1:23" ht="39" customHeight="1" thickBot="1">
      <c r="A36" s="167"/>
      <c r="B36" s="167"/>
      <c r="C36" s="167"/>
      <c r="D36" s="167"/>
      <c r="E36" s="167"/>
      <c r="F36" s="199"/>
      <c r="G36" s="167"/>
      <c r="H36" s="193"/>
      <c r="I36" s="249"/>
      <c r="J36" s="209"/>
      <c r="K36" s="210"/>
      <c r="L36" s="203">
        <v>0.2727</v>
      </c>
      <c r="M36" s="171">
        <v>75000</v>
      </c>
      <c r="N36" s="205" t="s">
        <v>54</v>
      </c>
      <c r="O36" s="60">
        <v>0.2727</v>
      </c>
      <c r="P36" s="30">
        <v>75000</v>
      </c>
      <c r="Q36" s="21" t="s">
        <v>52</v>
      </c>
      <c r="R36" s="218"/>
      <c r="S36" s="332"/>
      <c r="T36" s="167"/>
      <c r="U36" s="172"/>
      <c r="V36" s="348"/>
      <c r="W36" s="135"/>
    </row>
    <row r="37" spans="1:23" ht="87" customHeight="1" thickBot="1">
      <c r="A37" s="160"/>
      <c r="B37" s="160"/>
      <c r="C37" s="160"/>
      <c r="D37" s="160"/>
      <c r="E37" s="160"/>
      <c r="F37" s="200"/>
      <c r="G37" s="160"/>
      <c r="H37" s="194"/>
      <c r="I37" s="250"/>
      <c r="J37" s="211"/>
      <c r="K37" s="212"/>
      <c r="L37" s="204"/>
      <c r="M37" s="173"/>
      <c r="N37" s="206"/>
      <c r="O37" s="60"/>
      <c r="P37" s="30"/>
      <c r="Q37" s="21" t="s">
        <v>53</v>
      </c>
      <c r="R37" s="219"/>
      <c r="S37" s="350"/>
      <c r="T37" s="160"/>
      <c r="U37" s="173"/>
      <c r="V37" s="349"/>
      <c r="W37" s="135"/>
    </row>
    <row r="38" spans="1:23" ht="39" customHeight="1" thickBot="1">
      <c r="A38" s="159"/>
      <c r="B38" s="159" t="s">
        <v>90</v>
      </c>
      <c r="C38" s="159" t="s">
        <v>121</v>
      </c>
      <c r="D38" s="198"/>
      <c r="E38" s="159"/>
      <c r="F38" s="195"/>
      <c r="G38" s="159" t="s">
        <v>143</v>
      </c>
      <c r="H38" s="18" t="s">
        <v>51</v>
      </c>
      <c r="I38" s="18" t="s">
        <v>50</v>
      </c>
      <c r="J38" s="127" t="s">
        <v>49</v>
      </c>
      <c r="K38" s="128"/>
      <c r="L38" s="18" t="s">
        <v>51</v>
      </c>
      <c r="M38" s="18" t="s">
        <v>50</v>
      </c>
      <c r="N38" s="18" t="s">
        <v>49</v>
      </c>
      <c r="O38" s="18" t="s">
        <v>51</v>
      </c>
      <c r="P38" s="18" t="s">
        <v>50</v>
      </c>
      <c r="Q38" s="18" t="s">
        <v>49</v>
      </c>
      <c r="R38" s="159" t="s">
        <v>2</v>
      </c>
      <c r="S38" s="159" t="s">
        <v>177</v>
      </c>
      <c r="T38" s="159" t="s">
        <v>142</v>
      </c>
      <c r="U38" s="171">
        <v>13000000</v>
      </c>
      <c r="V38" s="168" t="s">
        <v>155</v>
      </c>
      <c r="W38" s="135"/>
    </row>
    <row r="39" spans="1:23" ht="39" customHeight="1" thickBot="1">
      <c r="A39" s="167"/>
      <c r="B39" s="167"/>
      <c r="C39" s="167"/>
      <c r="D39" s="199"/>
      <c r="E39" s="167"/>
      <c r="F39" s="196"/>
      <c r="G39" s="167"/>
      <c r="H39" s="192"/>
      <c r="I39" s="248"/>
      <c r="J39" s="207" t="s">
        <v>56</v>
      </c>
      <c r="K39" s="208"/>
      <c r="L39" s="201">
        <v>0.3077</v>
      </c>
      <c r="M39" s="171">
        <v>4000000</v>
      </c>
      <c r="N39" s="205" t="s">
        <v>55</v>
      </c>
      <c r="O39" s="60"/>
      <c r="P39" s="32"/>
      <c r="Q39" s="21" t="s">
        <v>52</v>
      </c>
      <c r="R39" s="167"/>
      <c r="S39" s="167"/>
      <c r="T39" s="167"/>
      <c r="U39" s="172"/>
      <c r="V39" s="169"/>
      <c r="W39" s="135"/>
    </row>
    <row r="40" spans="1:23" ht="39" customHeight="1" thickBot="1">
      <c r="A40" s="167"/>
      <c r="B40" s="167"/>
      <c r="C40" s="167"/>
      <c r="D40" s="199"/>
      <c r="E40" s="167"/>
      <c r="F40" s="196"/>
      <c r="G40" s="167"/>
      <c r="H40" s="193"/>
      <c r="I40" s="249"/>
      <c r="J40" s="209"/>
      <c r="K40" s="210"/>
      <c r="L40" s="202"/>
      <c r="M40" s="173"/>
      <c r="N40" s="206"/>
      <c r="O40" s="60">
        <v>0.3077</v>
      </c>
      <c r="P40" s="30">
        <v>4000000</v>
      </c>
      <c r="Q40" s="21" t="s">
        <v>53</v>
      </c>
      <c r="R40" s="167"/>
      <c r="S40" s="160"/>
      <c r="T40" s="167"/>
      <c r="U40" s="172"/>
      <c r="V40" s="169"/>
      <c r="W40" s="135"/>
    </row>
    <row r="41" spans="1:23" ht="39" customHeight="1" thickBot="1">
      <c r="A41" s="167"/>
      <c r="B41" s="167"/>
      <c r="C41" s="167"/>
      <c r="D41" s="199"/>
      <c r="E41" s="167"/>
      <c r="F41" s="196"/>
      <c r="G41" s="167"/>
      <c r="H41" s="193"/>
      <c r="I41" s="249"/>
      <c r="J41" s="209"/>
      <c r="K41" s="210"/>
      <c r="L41" s="18" t="s">
        <v>51</v>
      </c>
      <c r="M41" s="18" t="s">
        <v>50</v>
      </c>
      <c r="N41" s="18" t="s">
        <v>49</v>
      </c>
      <c r="O41" s="18" t="s">
        <v>51</v>
      </c>
      <c r="P41" s="18" t="s">
        <v>50</v>
      </c>
      <c r="Q41" s="18" t="s">
        <v>49</v>
      </c>
      <c r="R41" s="167"/>
      <c r="S41" s="159" t="s">
        <v>174</v>
      </c>
      <c r="T41" s="167"/>
      <c r="U41" s="172"/>
      <c r="V41" s="169"/>
      <c r="W41" s="135"/>
    </row>
    <row r="42" spans="1:23" ht="39" customHeight="1" thickBot="1">
      <c r="A42" s="167"/>
      <c r="B42" s="167"/>
      <c r="C42" s="167"/>
      <c r="D42" s="199"/>
      <c r="E42" s="167"/>
      <c r="F42" s="196"/>
      <c r="G42" s="167"/>
      <c r="H42" s="193"/>
      <c r="I42" s="249"/>
      <c r="J42" s="209"/>
      <c r="K42" s="210"/>
      <c r="L42" s="203">
        <v>0.6923</v>
      </c>
      <c r="M42" s="171">
        <v>9000000</v>
      </c>
      <c r="N42" s="205" t="s">
        <v>55</v>
      </c>
      <c r="O42" s="60"/>
      <c r="P42" s="30"/>
      <c r="Q42" s="21" t="s">
        <v>52</v>
      </c>
      <c r="R42" s="167"/>
      <c r="S42" s="167"/>
      <c r="T42" s="167"/>
      <c r="U42" s="172"/>
      <c r="V42" s="169"/>
      <c r="W42" s="135"/>
    </row>
    <row r="43" spans="1:23" ht="70.5" customHeight="1" thickBot="1">
      <c r="A43" s="160"/>
      <c r="B43" s="160"/>
      <c r="C43" s="160"/>
      <c r="D43" s="200"/>
      <c r="E43" s="160"/>
      <c r="F43" s="197"/>
      <c r="G43" s="160"/>
      <c r="H43" s="194"/>
      <c r="I43" s="250"/>
      <c r="J43" s="211"/>
      <c r="K43" s="212"/>
      <c r="L43" s="204"/>
      <c r="M43" s="173"/>
      <c r="N43" s="206"/>
      <c r="O43" s="60">
        <v>0.6923</v>
      </c>
      <c r="P43" s="30">
        <v>9000000</v>
      </c>
      <c r="Q43" s="21" t="s">
        <v>53</v>
      </c>
      <c r="R43" s="160"/>
      <c r="S43" s="160"/>
      <c r="T43" s="160"/>
      <c r="U43" s="173"/>
      <c r="V43" s="170"/>
      <c r="W43" s="135"/>
    </row>
    <row r="44" spans="1:23" ht="59.25" customHeight="1" thickBot="1">
      <c r="A44" s="186" t="s">
        <v>91</v>
      </c>
      <c r="B44" s="187"/>
      <c r="C44" s="187"/>
      <c r="D44" s="187"/>
      <c r="E44" s="187"/>
      <c r="F44" s="187"/>
      <c r="G44" s="187"/>
      <c r="H44" s="187"/>
      <c r="I44" s="187"/>
      <c r="J44" s="187"/>
      <c r="K44" s="187"/>
      <c r="L44" s="187"/>
      <c r="M44" s="187"/>
      <c r="N44" s="187"/>
      <c r="O44" s="187"/>
      <c r="P44" s="187"/>
      <c r="Q44" s="187"/>
      <c r="R44" s="187"/>
      <c r="S44" s="187"/>
      <c r="T44" s="187"/>
      <c r="U44" s="187"/>
      <c r="V44" s="187"/>
      <c r="W44" s="135"/>
    </row>
    <row r="45" spans="1:23" ht="40.5" customHeight="1" thickBot="1">
      <c r="A45" s="362" t="s">
        <v>144</v>
      </c>
      <c r="B45" s="217" t="s">
        <v>79</v>
      </c>
      <c r="C45" s="159" t="s">
        <v>124</v>
      </c>
      <c r="D45" s="159"/>
      <c r="E45" s="198"/>
      <c r="F45" s="195"/>
      <c r="G45" s="344" t="s">
        <v>189</v>
      </c>
      <c r="H45" s="18" t="s">
        <v>51</v>
      </c>
      <c r="I45" s="18" t="s">
        <v>50</v>
      </c>
      <c r="J45" s="234" t="s">
        <v>49</v>
      </c>
      <c r="K45" s="235"/>
      <c r="L45" s="18" t="s">
        <v>51</v>
      </c>
      <c r="M45" s="18" t="s">
        <v>50</v>
      </c>
      <c r="N45" s="18" t="s">
        <v>49</v>
      </c>
      <c r="O45" s="18" t="s">
        <v>51</v>
      </c>
      <c r="P45" s="18" t="s">
        <v>50</v>
      </c>
      <c r="Q45" s="18" t="s">
        <v>49</v>
      </c>
      <c r="R45" s="159" t="s">
        <v>1</v>
      </c>
      <c r="S45" s="159" t="s">
        <v>173</v>
      </c>
      <c r="T45" s="195" t="s">
        <v>133</v>
      </c>
      <c r="U45" s="190">
        <v>200000</v>
      </c>
      <c r="V45" s="183" t="s">
        <v>158</v>
      </c>
      <c r="W45" s="135"/>
    </row>
    <row r="46" spans="1:23" ht="36" customHeight="1" thickBot="1">
      <c r="A46" s="218"/>
      <c r="B46" s="218"/>
      <c r="C46" s="167"/>
      <c r="D46" s="167"/>
      <c r="E46" s="199"/>
      <c r="F46" s="196"/>
      <c r="G46" s="345"/>
      <c r="H46" s="192"/>
      <c r="I46" s="224"/>
      <c r="J46" s="207" t="s">
        <v>56</v>
      </c>
      <c r="K46" s="208"/>
      <c r="L46" s="222">
        <v>1</v>
      </c>
      <c r="M46" s="190">
        <v>200000</v>
      </c>
      <c r="N46" s="205" t="s">
        <v>54</v>
      </c>
      <c r="O46" s="62">
        <v>1</v>
      </c>
      <c r="P46" s="51">
        <v>200000</v>
      </c>
      <c r="Q46" s="52" t="s">
        <v>52</v>
      </c>
      <c r="R46" s="167"/>
      <c r="S46" s="167"/>
      <c r="T46" s="196"/>
      <c r="U46" s="303"/>
      <c r="V46" s="184"/>
      <c r="W46" s="135"/>
    </row>
    <row r="47" spans="1:23" ht="42.75" customHeight="1" thickBot="1">
      <c r="A47" s="218"/>
      <c r="B47" s="219"/>
      <c r="C47" s="160"/>
      <c r="D47" s="160"/>
      <c r="E47" s="200"/>
      <c r="F47" s="197"/>
      <c r="G47" s="346"/>
      <c r="H47" s="194"/>
      <c r="I47" s="226"/>
      <c r="J47" s="211"/>
      <c r="K47" s="212"/>
      <c r="L47" s="223"/>
      <c r="M47" s="191"/>
      <c r="N47" s="206"/>
      <c r="O47" s="151"/>
      <c r="P47" s="153"/>
      <c r="Q47" s="21" t="s">
        <v>53</v>
      </c>
      <c r="R47" s="160"/>
      <c r="S47" s="160"/>
      <c r="T47" s="197"/>
      <c r="U47" s="191"/>
      <c r="V47" s="185"/>
      <c r="W47" s="135"/>
    </row>
    <row r="48" spans="1:23" ht="24" customHeight="1" thickBot="1">
      <c r="A48" s="242"/>
      <c r="B48" s="176" t="s">
        <v>79</v>
      </c>
      <c r="C48" s="176" t="s">
        <v>125</v>
      </c>
      <c r="D48" s="176"/>
      <c r="E48" s="176"/>
      <c r="F48" s="188"/>
      <c r="G48" s="176" t="s">
        <v>78</v>
      </c>
      <c r="H48" s="18" t="s">
        <v>51</v>
      </c>
      <c r="I48" s="18" t="s">
        <v>50</v>
      </c>
      <c r="J48" s="234" t="s">
        <v>49</v>
      </c>
      <c r="K48" s="235"/>
      <c r="L48" s="18" t="s">
        <v>51</v>
      </c>
      <c r="M48" s="18" t="s">
        <v>50</v>
      </c>
      <c r="N48" s="18" t="s">
        <v>49</v>
      </c>
      <c r="O48" s="18" t="s">
        <v>51</v>
      </c>
      <c r="P48" s="18" t="s">
        <v>50</v>
      </c>
      <c r="Q48" s="18" t="s">
        <v>49</v>
      </c>
      <c r="R48" s="159" t="s">
        <v>84</v>
      </c>
      <c r="S48" s="176" t="s">
        <v>175</v>
      </c>
      <c r="T48" s="280" t="s">
        <v>88</v>
      </c>
      <c r="U48" s="282">
        <v>45000</v>
      </c>
      <c r="V48" s="174" t="s">
        <v>156</v>
      </c>
      <c r="W48" s="135"/>
    </row>
    <row r="49" spans="1:23" ht="37.5" customHeight="1" thickBot="1">
      <c r="A49" s="242"/>
      <c r="B49" s="176"/>
      <c r="C49" s="176"/>
      <c r="D49" s="176"/>
      <c r="E49" s="176"/>
      <c r="F49" s="188"/>
      <c r="G49" s="176"/>
      <c r="H49" s="192"/>
      <c r="I49" s="192"/>
      <c r="J49" s="207" t="s">
        <v>56</v>
      </c>
      <c r="K49" s="208"/>
      <c r="L49" s="243">
        <v>1</v>
      </c>
      <c r="M49" s="171">
        <v>45000</v>
      </c>
      <c r="N49" s="205" t="s">
        <v>54</v>
      </c>
      <c r="O49" s="230">
        <v>1</v>
      </c>
      <c r="P49" s="30">
        <v>45000</v>
      </c>
      <c r="Q49" s="21" t="s">
        <v>52</v>
      </c>
      <c r="R49" s="167"/>
      <c r="S49" s="176"/>
      <c r="T49" s="280"/>
      <c r="U49" s="282"/>
      <c r="V49" s="174"/>
      <c r="W49" s="135"/>
    </row>
    <row r="50" spans="1:23" ht="38.25" customHeight="1" thickBot="1">
      <c r="A50" s="242"/>
      <c r="B50" s="176"/>
      <c r="C50" s="176"/>
      <c r="D50" s="176"/>
      <c r="E50" s="176"/>
      <c r="F50" s="188"/>
      <c r="G50" s="176"/>
      <c r="H50" s="244"/>
      <c r="I50" s="244"/>
      <c r="J50" s="211"/>
      <c r="K50" s="212"/>
      <c r="L50" s="227"/>
      <c r="M50" s="241"/>
      <c r="N50" s="241"/>
      <c r="O50" s="240"/>
      <c r="P50" s="34"/>
      <c r="Q50" s="35" t="s">
        <v>53</v>
      </c>
      <c r="R50" s="227"/>
      <c r="S50" s="177"/>
      <c r="T50" s="281"/>
      <c r="U50" s="283"/>
      <c r="V50" s="175"/>
      <c r="W50" s="135"/>
    </row>
    <row r="51" spans="1:23" ht="50.25" customHeight="1" thickBot="1">
      <c r="A51" s="186" t="s">
        <v>92</v>
      </c>
      <c r="B51" s="187"/>
      <c r="C51" s="187"/>
      <c r="D51" s="187"/>
      <c r="E51" s="187"/>
      <c r="F51" s="187"/>
      <c r="G51" s="187"/>
      <c r="H51" s="187"/>
      <c r="I51" s="187"/>
      <c r="J51" s="187"/>
      <c r="K51" s="187"/>
      <c r="L51" s="187"/>
      <c r="M51" s="187"/>
      <c r="N51" s="187"/>
      <c r="O51" s="187"/>
      <c r="P51" s="187"/>
      <c r="Q51" s="187"/>
      <c r="R51" s="187"/>
      <c r="S51" s="187"/>
      <c r="T51" s="187"/>
      <c r="U51" s="187"/>
      <c r="V51" s="187"/>
      <c r="W51" s="135"/>
    </row>
    <row r="52" spans="1:23" ht="39.75" customHeight="1" thickBot="1">
      <c r="A52" s="159"/>
      <c r="B52" s="159" t="s">
        <v>79</v>
      </c>
      <c r="C52" s="159" t="s">
        <v>123</v>
      </c>
      <c r="D52" s="159"/>
      <c r="E52" s="126"/>
      <c r="F52" s="198"/>
      <c r="G52" s="159" t="s">
        <v>112</v>
      </c>
      <c r="H52" s="18" t="s">
        <v>51</v>
      </c>
      <c r="I52" s="18" t="s">
        <v>50</v>
      </c>
      <c r="J52" s="127" t="s">
        <v>49</v>
      </c>
      <c r="K52" s="128"/>
      <c r="L52" s="18" t="s">
        <v>51</v>
      </c>
      <c r="M52" s="18" t="s">
        <v>50</v>
      </c>
      <c r="N52" s="18" t="s">
        <v>49</v>
      </c>
      <c r="O52" s="18" t="s">
        <v>51</v>
      </c>
      <c r="P52" s="18" t="s">
        <v>50</v>
      </c>
      <c r="Q52" s="18" t="s">
        <v>49</v>
      </c>
      <c r="R52" s="159" t="s">
        <v>1</v>
      </c>
      <c r="S52" s="159" t="s">
        <v>173</v>
      </c>
      <c r="T52" s="159" t="s">
        <v>135</v>
      </c>
      <c r="U52" s="161">
        <v>154363.35</v>
      </c>
      <c r="V52" s="164" t="s">
        <v>183</v>
      </c>
      <c r="W52" s="135"/>
    </row>
    <row r="53" spans="1:23" ht="39.75" customHeight="1" thickBot="1">
      <c r="A53" s="167"/>
      <c r="B53" s="167"/>
      <c r="C53" s="167"/>
      <c r="D53" s="167"/>
      <c r="E53" s="124"/>
      <c r="F53" s="199"/>
      <c r="G53" s="167"/>
      <c r="H53" s="192"/>
      <c r="I53" s="224"/>
      <c r="J53" s="207" t="s">
        <v>56</v>
      </c>
      <c r="K53" s="208"/>
      <c r="L53" s="230">
        <v>1</v>
      </c>
      <c r="M53" s="161">
        <v>154363.35</v>
      </c>
      <c r="N53" s="205" t="s">
        <v>54</v>
      </c>
      <c r="O53" s="61">
        <v>1</v>
      </c>
      <c r="P53" s="30">
        <v>154363.35</v>
      </c>
      <c r="Q53" s="21" t="s">
        <v>52</v>
      </c>
      <c r="R53" s="167"/>
      <c r="S53" s="167"/>
      <c r="T53" s="167"/>
      <c r="U53" s="162"/>
      <c r="V53" s="165"/>
      <c r="W53" s="135"/>
    </row>
    <row r="54" spans="1:23" ht="51.75" customHeight="1" thickBot="1">
      <c r="A54" s="160"/>
      <c r="B54" s="160"/>
      <c r="C54" s="160"/>
      <c r="D54" s="160"/>
      <c r="E54" s="125"/>
      <c r="F54" s="200"/>
      <c r="G54" s="160"/>
      <c r="H54" s="194"/>
      <c r="I54" s="226"/>
      <c r="J54" s="211"/>
      <c r="K54" s="212"/>
      <c r="L54" s="231"/>
      <c r="M54" s="163"/>
      <c r="N54" s="206"/>
      <c r="O54" s="61"/>
      <c r="P54" s="30"/>
      <c r="Q54" s="21" t="s">
        <v>53</v>
      </c>
      <c r="R54" s="160"/>
      <c r="S54" s="160"/>
      <c r="T54" s="160"/>
      <c r="U54" s="163"/>
      <c r="V54" s="166"/>
      <c r="W54" s="135"/>
    </row>
    <row r="55" spans="1:23" ht="53.25" customHeight="1" thickBot="1">
      <c r="A55" s="217" t="s">
        <v>144</v>
      </c>
      <c r="B55" s="218" t="s">
        <v>79</v>
      </c>
      <c r="C55" s="159" t="s">
        <v>123</v>
      </c>
      <c r="D55" s="159"/>
      <c r="E55" s="198"/>
      <c r="F55" s="195"/>
      <c r="G55" s="159" t="s">
        <v>145</v>
      </c>
      <c r="H55" s="192"/>
      <c r="I55" s="224"/>
      <c r="J55" s="207" t="s">
        <v>56</v>
      </c>
      <c r="K55" s="208"/>
      <c r="L55" s="222">
        <v>1</v>
      </c>
      <c r="M55" s="190">
        <v>200000</v>
      </c>
      <c r="N55" s="220" t="s">
        <v>54</v>
      </c>
      <c r="O55" s="156">
        <v>1</v>
      </c>
      <c r="P55" s="157">
        <v>200000</v>
      </c>
      <c r="Q55" s="21" t="s">
        <v>52</v>
      </c>
      <c r="R55" s="159" t="s">
        <v>1</v>
      </c>
      <c r="S55" s="159" t="s">
        <v>173</v>
      </c>
      <c r="T55" s="159" t="s">
        <v>89</v>
      </c>
      <c r="U55" s="190">
        <v>200000</v>
      </c>
      <c r="V55" s="238" t="s">
        <v>157</v>
      </c>
      <c r="W55" s="135"/>
    </row>
    <row r="56" spans="1:23" ht="70.5" customHeight="1" thickBot="1">
      <c r="A56" s="219"/>
      <c r="B56" s="219"/>
      <c r="C56" s="160"/>
      <c r="D56" s="160"/>
      <c r="E56" s="200"/>
      <c r="F56" s="197"/>
      <c r="G56" s="160"/>
      <c r="H56" s="194"/>
      <c r="I56" s="226"/>
      <c r="J56" s="211"/>
      <c r="K56" s="212"/>
      <c r="L56" s="223"/>
      <c r="M56" s="191"/>
      <c r="N56" s="221"/>
      <c r="O56" s="154"/>
      <c r="P56" s="153"/>
      <c r="Q56" s="21" t="s">
        <v>53</v>
      </c>
      <c r="R56" s="160"/>
      <c r="S56" s="160"/>
      <c r="T56" s="160"/>
      <c r="U56" s="191"/>
      <c r="V56" s="239"/>
      <c r="W56" s="135"/>
    </row>
    <row r="57" spans="1:23" ht="44.25" customHeight="1" thickBot="1">
      <c r="A57" s="186" t="s">
        <v>93</v>
      </c>
      <c r="B57" s="187"/>
      <c r="C57" s="187"/>
      <c r="D57" s="187"/>
      <c r="E57" s="187"/>
      <c r="F57" s="187"/>
      <c r="G57" s="187"/>
      <c r="H57" s="187"/>
      <c r="I57" s="187"/>
      <c r="J57" s="187"/>
      <c r="K57" s="187"/>
      <c r="L57" s="187"/>
      <c r="M57" s="187"/>
      <c r="N57" s="187"/>
      <c r="O57" s="187"/>
      <c r="P57" s="187"/>
      <c r="Q57" s="187"/>
      <c r="R57" s="187"/>
      <c r="S57" s="187"/>
      <c r="T57" s="187"/>
      <c r="U57" s="187"/>
      <c r="V57" s="187"/>
      <c r="W57" s="135"/>
    </row>
    <row r="58" spans="1:23" ht="39.75" customHeight="1" thickBot="1">
      <c r="A58" s="167" t="s">
        <v>113</v>
      </c>
      <c r="B58" s="167" t="s">
        <v>79</v>
      </c>
      <c r="C58" s="167" t="s">
        <v>126</v>
      </c>
      <c r="D58" s="167"/>
      <c r="E58" s="167"/>
      <c r="F58" s="199"/>
      <c r="G58" s="167"/>
      <c r="H58" s="18" t="s">
        <v>51</v>
      </c>
      <c r="I58" s="18" t="s">
        <v>50</v>
      </c>
      <c r="J58" s="234" t="s">
        <v>49</v>
      </c>
      <c r="K58" s="235"/>
      <c r="L58" s="18" t="s">
        <v>51</v>
      </c>
      <c r="M58" s="18" t="s">
        <v>50</v>
      </c>
      <c r="N58" s="18" t="s">
        <v>49</v>
      </c>
      <c r="O58" s="18" t="s">
        <v>51</v>
      </c>
      <c r="P58" s="18" t="s">
        <v>50</v>
      </c>
      <c r="Q58" s="18" t="s">
        <v>49</v>
      </c>
      <c r="R58" s="167" t="s">
        <v>1</v>
      </c>
      <c r="S58" s="167" t="s">
        <v>173</v>
      </c>
      <c r="T58" s="167" t="s">
        <v>85</v>
      </c>
      <c r="U58" s="162">
        <v>57703.61</v>
      </c>
      <c r="V58" s="165" t="s">
        <v>159</v>
      </c>
      <c r="W58" s="135"/>
    </row>
    <row r="59" spans="1:23" ht="43.5" customHeight="1" thickBot="1">
      <c r="A59" s="167"/>
      <c r="B59" s="167"/>
      <c r="C59" s="167"/>
      <c r="D59" s="167"/>
      <c r="E59" s="167"/>
      <c r="F59" s="199"/>
      <c r="G59" s="167"/>
      <c r="H59" s="192"/>
      <c r="I59" s="224"/>
      <c r="J59" s="207" t="s">
        <v>56</v>
      </c>
      <c r="K59" s="208"/>
      <c r="L59" s="230">
        <v>1</v>
      </c>
      <c r="M59" s="171">
        <v>57703.61</v>
      </c>
      <c r="N59" s="205" t="s">
        <v>54</v>
      </c>
      <c r="O59" s="61">
        <v>1</v>
      </c>
      <c r="P59" s="30">
        <v>57703.61</v>
      </c>
      <c r="Q59" s="21" t="s">
        <v>52</v>
      </c>
      <c r="R59" s="167"/>
      <c r="S59" s="167"/>
      <c r="T59" s="167"/>
      <c r="U59" s="162"/>
      <c r="V59" s="165"/>
      <c r="W59" s="135"/>
    </row>
    <row r="60" spans="1:23" ht="57.75" customHeight="1" thickBot="1">
      <c r="A60" s="160"/>
      <c r="B60" s="160"/>
      <c r="C60" s="160"/>
      <c r="D60" s="160"/>
      <c r="E60" s="160"/>
      <c r="F60" s="200"/>
      <c r="G60" s="160"/>
      <c r="H60" s="194"/>
      <c r="I60" s="226"/>
      <c r="J60" s="211"/>
      <c r="K60" s="212"/>
      <c r="L60" s="231"/>
      <c r="M60" s="173"/>
      <c r="N60" s="206"/>
      <c r="O60" s="53"/>
      <c r="P60" s="49"/>
      <c r="Q60" s="21" t="s">
        <v>53</v>
      </c>
      <c r="R60" s="160"/>
      <c r="S60" s="160"/>
      <c r="T60" s="160"/>
      <c r="U60" s="163"/>
      <c r="V60" s="166"/>
      <c r="W60" s="135"/>
    </row>
    <row r="61" spans="1:42" s="13" customFormat="1" ht="27" thickBot="1">
      <c r="A61" s="232" t="s">
        <v>94</v>
      </c>
      <c r="B61" s="232"/>
      <c r="C61" s="232"/>
      <c r="D61" s="232"/>
      <c r="E61" s="232"/>
      <c r="F61" s="232"/>
      <c r="G61" s="232"/>
      <c r="H61" s="232"/>
      <c r="I61" s="232"/>
      <c r="J61" s="232"/>
      <c r="K61" s="232"/>
      <c r="L61" s="232"/>
      <c r="M61" s="232"/>
      <c r="N61" s="232"/>
      <c r="O61" s="232"/>
      <c r="P61" s="232"/>
      <c r="Q61" s="232"/>
      <c r="R61" s="232"/>
      <c r="S61" s="232"/>
      <c r="T61" s="232"/>
      <c r="U61" s="232"/>
      <c r="V61" s="233"/>
      <c r="W61" s="136"/>
      <c r="X61" s="14"/>
      <c r="Y61" s="14"/>
      <c r="Z61" s="14"/>
      <c r="AA61" s="14"/>
      <c r="AB61" s="14"/>
      <c r="AC61" s="14"/>
      <c r="AD61" s="14"/>
      <c r="AE61" s="14"/>
      <c r="AF61" s="14"/>
      <c r="AG61" s="14"/>
      <c r="AH61" s="14"/>
      <c r="AI61" s="14"/>
      <c r="AJ61" s="14"/>
      <c r="AK61" s="14"/>
      <c r="AL61" s="14"/>
      <c r="AM61" s="14"/>
      <c r="AN61" s="14"/>
      <c r="AO61" s="14"/>
      <c r="AP61" s="14"/>
    </row>
    <row r="62" spans="1:23" ht="32.25" customHeight="1" thickBot="1">
      <c r="A62" s="176"/>
      <c r="B62" s="176" t="s">
        <v>68</v>
      </c>
      <c r="C62" s="176" t="s">
        <v>127</v>
      </c>
      <c r="D62" s="176"/>
      <c r="E62" s="176"/>
      <c r="F62" s="188"/>
      <c r="G62" s="176" t="s">
        <v>188</v>
      </c>
      <c r="H62" s="18" t="s">
        <v>51</v>
      </c>
      <c r="I62" s="18" t="s">
        <v>50</v>
      </c>
      <c r="J62" s="234" t="s">
        <v>49</v>
      </c>
      <c r="K62" s="235"/>
      <c r="L62" s="18" t="s">
        <v>51</v>
      </c>
      <c r="M62" s="18" t="s">
        <v>50</v>
      </c>
      <c r="N62" s="18" t="s">
        <v>49</v>
      </c>
      <c r="O62" s="18" t="s">
        <v>51</v>
      </c>
      <c r="P62" s="18" t="s">
        <v>50</v>
      </c>
      <c r="Q62" s="18" t="s">
        <v>49</v>
      </c>
      <c r="R62" s="159" t="s">
        <v>1</v>
      </c>
      <c r="S62" s="159" t="s">
        <v>173</v>
      </c>
      <c r="T62" s="280" t="s">
        <v>72</v>
      </c>
      <c r="U62" s="282">
        <v>200000</v>
      </c>
      <c r="V62" s="189" t="s">
        <v>160</v>
      </c>
      <c r="W62" s="135"/>
    </row>
    <row r="63" spans="1:23" ht="42" customHeight="1" thickBot="1">
      <c r="A63" s="176"/>
      <c r="B63" s="176"/>
      <c r="C63" s="176"/>
      <c r="D63" s="176"/>
      <c r="E63" s="176"/>
      <c r="F63" s="188"/>
      <c r="G63" s="176"/>
      <c r="H63" s="192"/>
      <c r="I63" s="192"/>
      <c r="J63" s="207" t="s">
        <v>56</v>
      </c>
      <c r="K63" s="208"/>
      <c r="L63" s="230">
        <v>1</v>
      </c>
      <c r="M63" s="171">
        <v>200000</v>
      </c>
      <c r="N63" s="205" t="s">
        <v>54</v>
      </c>
      <c r="O63" s="230">
        <v>1</v>
      </c>
      <c r="P63" s="32">
        <v>200000</v>
      </c>
      <c r="Q63" s="21" t="s">
        <v>52</v>
      </c>
      <c r="R63" s="167"/>
      <c r="S63" s="167"/>
      <c r="T63" s="280"/>
      <c r="U63" s="282"/>
      <c r="V63" s="189"/>
      <c r="W63" s="135"/>
    </row>
    <row r="64" spans="1:23" ht="34.5" customHeight="1" thickBot="1">
      <c r="A64" s="176"/>
      <c r="B64" s="176"/>
      <c r="C64" s="176"/>
      <c r="D64" s="176"/>
      <c r="E64" s="176"/>
      <c r="F64" s="188"/>
      <c r="G64" s="176"/>
      <c r="H64" s="194"/>
      <c r="I64" s="194"/>
      <c r="J64" s="211"/>
      <c r="K64" s="212"/>
      <c r="L64" s="350"/>
      <c r="M64" s="173"/>
      <c r="N64" s="206"/>
      <c r="O64" s="350"/>
      <c r="P64" s="19"/>
      <c r="Q64" s="21" t="s">
        <v>53</v>
      </c>
      <c r="R64" s="160"/>
      <c r="S64" s="160"/>
      <c r="T64" s="280"/>
      <c r="U64" s="282"/>
      <c r="V64" s="189"/>
      <c r="W64" s="135"/>
    </row>
    <row r="65" spans="1:42" s="147" customFormat="1" ht="34.5" customHeight="1" thickBot="1">
      <c r="A65" s="198" t="s">
        <v>116</v>
      </c>
      <c r="B65" s="198" t="s">
        <v>90</v>
      </c>
      <c r="C65" s="198" t="s">
        <v>122</v>
      </c>
      <c r="D65" s="198"/>
      <c r="E65" s="198"/>
      <c r="F65" s="198"/>
      <c r="G65" s="198"/>
      <c r="H65" s="7" t="s">
        <v>51</v>
      </c>
      <c r="I65" s="7" t="s">
        <v>50</v>
      </c>
      <c r="J65" s="255" t="s">
        <v>49</v>
      </c>
      <c r="K65" s="256"/>
      <c r="L65" s="7" t="s">
        <v>51</v>
      </c>
      <c r="M65" s="7" t="s">
        <v>50</v>
      </c>
      <c r="N65" s="7" t="s">
        <v>49</v>
      </c>
      <c r="O65" s="7" t="s">
        <v>51</v>
      </c>
      <c r="P65" s="7" t="s">
        <v>50</v>
      </c>
      <c r="Q65" s="7" t="s">
        <v>49</v>
      </c>
      <c r="R65" s="198" t="s">
        <v>107</v>
      </c>
      <c r="S65" s="198" t="s">
        <v>178</v>
      </c>
      <c r="T65" s="198" t="s">
        <v>1</v>
      </c>
      <c r="U65" s="181">
        <v>750000</v>
      </c>
      <c r="V65" s="251" t="s">
        <v>161</v>
      </c>
      <c r="W65" s="178" t="s">
        <v>186</v>
      </c>
      <c r="X65" s="149"/>
      <c r="Y65" s="149"/>
      <c r="Z65" s="149"/>
      <c r="AA65" s="149"/>
      <c r="AB65" s="149"/>
      <c r="AC65" s="146"/>
      <c r="AD65" s="146"/>
      <c r="AE65" s="146"/>
      <c r="AF65" s="146"/>
      <c r="AG65" s="146"/>
      <c r="AH65" s="146"/>
      <c r="AI65" s="146"/>
      <c r="AJ65" s="146"/>
      <c r="AK65" s="146"/>
      <c r="AL65" s="146"/>
      <c r="AM65" s="146"/>
      <c r="AN65" s="146"/>
      <c r="AO65" s="146"/>
      <c r="AP65" s="146"/>
    </row>
    <row r="66" spans="1:42" s="147" customFormat="1" ht="39.75" customHeight="1" thickBot="1">
      <c r="A66" s="199"/>
      <c r="B66" s="199"/>
      <c r="C66" s="199"/>
      <c r="D66" s="199"/>
      <c r="E66" s="199"/>
      <c r="F66" s="199"/>
      <c r="G66" s="199"/>
      <c r="H66" s="257"/>
      <c r="I66" s="270"/>
      <c r="J66" s="251" t="s">
        <v>56</v>
      </c>
      <c r="K66" s="252"/>
      <c r="L66" s="228">
        <v>1</v>
      </c>
      <c r="M66" s="181">
        <v>750000</v>
      </c>
      <c r="N66" s="351" t="s">
        <v>55</v>
      </c>
      <c r="O66" s="148"/>
      <c r="P66" s="141"/>
      <c r="Q66" s="142" t="s">
        <v>52</v>
      </c>
      <c r="R66" s="199"/>
      <c r="S66" s="199"/>
      <c r="T66" s="199"/>
      <c r="U66" s="182"/>
      <c r="V66" s="253"/>
      <c r="W66" s="179"/>
      <c r="X66" s="149"/>
      <c r="Y66" s="149"/>
      <c r="Z66" s="149"/>
      <c r="AA66" s="149"/>
      <c r="AB66" s="149"/>
      <c r="AC66" s="146"/>
      <c r="AD66" s="146"/>
      <c r="AE66" s="146"/>
      <c r="AF66" s="146"/>
      <c r="AG66" s="146"/>
      <c r="AH66" s="146"/>
      <c r="AI66" s="146"/>
      <c r="AJ66" s="146"/>
      <c r="AK66" s="146"/>
      <c r="AL66" s="146"/>
      <c r="AM66" s="146"/>
      <c r="AN66" s="146"/>
      <c r="AO66" s="146"/>
      <c r="AP66" s="146"/>
    </row>
    <row r="67" spans="1:42" s="147" customFormat="1" ht="68.25" customHeight="1" thickBot="1">
      <c r="A67" s="199"/>
      <c r="B67" s="199"/>
      <c r="C67" s="199"/>
      <c r="D67" s="199"/>
      <c r="E67" s="199"/>
      <c r="F67" s="199"/>
      <c r="G67" s="199"/>
      <c r="H67" s="258"/>
      <c r="I67" s="271"/>
      <c r="J67" s="253"/>
      <c r="K67" s="254"/>
      <c r="L67" s="229"/>
      <c r="M67" s="272"/>
      <c r="N67" s="229"/>
      <c r="O67" s="140">
        <v>1</v>
      </c>
      <c r="P67" s="141">
        <v>750000</v>
      </c>
      <c r="Q67" s="142" t="s">
        <v>53</v>
      </c>
      <c r="R67" s="199"/>
      <c r="S67" s="200"/>
      <c r="T67" s="199"/>
      <c r="U67" s="182"/>
      <c r="V67" s="274"/>
      <c r="W67" s="180"/>
      <c r="X67" s="149"/>
      <c r="Y67" s="149"/>
      <c r="Z67" s="149"/>
      <c r="AA67" s="149"/>
      <c r="AB67" s="149"/>
      <c r="AC67" s="146"/>
      <c r="AD67" s="146"/>
      <c r="AE67" s="146"/>
      <c r="AF67" s="146"/>
      <c r="AG67" s="146"/>
      <c r="AH67" s="146"/>
      <c r="AI67" s="146"/>
      <c r="AJ67" s="146"/>
      <c r="AK67" s="146"/>
      <c r="AL67" s="146"/>
      <c r="AM67" s="146"/>
      <c r="AN67" s="146"/>
      <c r="AO67" s="146"/>
      <c r="AP67" s="146"/>
    </row>
    <row r="68" spans="1:23" ht="47.25" customHeight="1" thickBot="1">
      <c r="A68" s="159"/>
      <c r="B68" s="159" t="s">
        <v>90</v>
      </c>
      <c r="C68" s="159" t="s">
        <v>122</v>
      </c>
      <c r="D68" s="195"/>
      <c r="E68" s="198"/>
      <c r="F68" s="195"/>
      <c r="G68" s="159"/>
      <c r="H68" s="18" t="s">
        <v>51</v>
      </c>
      <c r="I68" s="18" t="s">
        <v>50</v>
      </c>
      <c r="J68" s="234" t="s">
        <v>49</v>
      </c>
      <c r="K68" s="235"/>
      <c r="L68" s="18" t="s">
        <v>51</v>
      </c>
      <c r="M68" s="18" t="s">
        <v>50</v>
      </c>
      <c r="N68" s="18" t="s">
        <v>49</v>
      </c>
      <c r="O68" s="18" t="s">
        <v>51</v>
      </c>
      <c r="P68" s="18" t="s">
        <v>50</v>
      </c>
      <c r="Q68" s="18" t="s">
        <v>49</v>
      </c>
      <c r="R68" s="159" t="s">
        <v>1</v>
      </c>
      <c r="S68" s="195" t="s">
        <v>179</v>
      </c>
      <c r="T68" s="195" t="s">
        <v>95</v>
      </c>
      <c r="U68" s="161">
        <v>400000</v>
      </c>
      <c r="V68" s="277" t="s">
        <v>162</v>
      </c>
      <c r="W68" s="135"/>
    </row>
    <row r="69" spans="1:23" ht="47.25" customHeight="1" thickBot="1">
      <c r="A69" s="167"/>
      <c r="B69" s="167"/>
      <c r="C69" s="167"/>
      <c r="D69" s="196"/>
      <c r="E69" s="199"/>
      <c r="F69" s="196"/>
      <c r="G69" s="167"/>
      <c r="H69" s="192"/>
      <c r="I69" s="245"/>
      <c r="J69" s="207" t="s">
        <v>56</v>
      </c>
      <c r="K69" s="208"/>
      <c r="L69" s="230">
        <v>1</v>
      </c>
      <c r="M69" s="171">
        <v>400000</v>
      </c>
      <c r="N69" s="205" t="s">
        <v>55</v>
      </c>
      <c r="O69" s="31"/>
      <c r="P69" s="45"/>
      <c r="Q69" s="21" t="s">
        <v>52</v>
      </c>
      <c r="R69" s="167"/>
      <c r="S69" s="196"/>
      <c r="T69" s="196"/>
      <c r="U69" s="162"/>
      <c r="V69" s="278"/>
      <c r="W69" s="135"/>
    </row>
    <row r="70" spans="1:23" ht="84" customHeight="1" thickBot="1">
      <c r="A70" s="167"/>
      <c r="B70" s="167"/>
      <c r="C70" s="167"/>
      <c r="D70" s="196"/>
      <c r="E70" s="199"/>
      <c r="F70" s="196"/>
      <c r="G70" s="167"/>
      <c r="H70" s="193"/>
      <c r="I70" s="246"/>
      <c r="J70" s="209"/>
      <c r="K70" s="210"/>
      <c r="L70" s="231"/>
      <c r="M70" s="173"/>
      <c r="N70" s="206"/>
      <c r="O70" s="61">
        <v>1</v>
      </c>
      <c r="P70" s="45">
        <v>400000</v>
      </c>
      <c r="Q70" s="21" t="s">
        <v>53</v>
      </c>
      <c r="R70" s="167"/>
      <c r="S70" s="197"/>
      <c r="T70" s="197"/>
      <c r="U70" s="162"/>
      <c r="V70" s="279"/>
      <c r="W70" s="135"/>
    </row>
    <row r="71" spans="1:23" ht="39.75" customHeight="1" thickBot="1">
      <c r="A71" s="159"/>
      <c r="B71" s="159" t="s">
        <v>90</v>
      </c>
      <c r="C71" s="159" t="s">
        <v>122</v>
      </c>
      <c r="D71" s="198"/>
      <c r="E71" s="159"/>
      <c r="F71" s="195"/>
      <c r="G71" s="159" t="s">
        <v>188</v>
      </c>
      <c r="H71" s="18" t="s">
        <v>51</v>
      </c>
      <c r="I71" s="18" t="s">
        <v>50</v>
      </c>
      <c r="J71" s="234" t="s">
        <v>49</v>
      </c>
      <c r="K71" s="235"/>
      <c r="L71" s="18" t="s">
        <v>51</v>
      </c>
      <c r="M71" s="18" t="s">
        <v>50</v>
      </c>
      <c r="N71" s="18" t="s">
        <v>49</v>
      </c>
      <c r="O71" s="18" t="s">
        <v>51</v>
      </c>
      <c r="P71" s="18" t="s">
        <v>50</v>
      </c>
      <c r="Q71" s="18" t="s">
        <v>49</v>
      </c>
      <c r="R71" s="195" t="s">
        <v>102</v>
      </c>
      <c r="S71" s="159" t="s">
        <v>178</v>
      </c>
      <c r="T71" s="159" t="s">
        <v>96</v>
      </c>
      <c r="U71" s="161">
        <v>500000</v>
      </c>
      <c r="V71" s="277" t="s">
        <v>187</v>
      </c>
      <c r="W71" s="135"/>
    </row>
    <row r="72" spans="1:23" ht="48.75" customHeight="1" thickBot="1">
      <c r="A72" s="167"/>
      <c r="B72" s="167"/>
      <c r="C72" s="167"/>
      <c r="D72" s="199"/>
      <c r="E72" s="167"/>
      <c r="F72" s="196"/>
      <c r="G72" s="167"/>
      <c r="H72" s="192"/>
      <c r="I72" s="245"/>
      <c r="J72" s="207" t="s">
        <v>56</v>
      </c>
      <c r="K72" s="208"/>
      <c r="L72" s="243">
        <v>1</v>
      </c>
      <c r="M72" s="171">
        <v>500000</v>
      </c>
      <c r="N72" s="205" t="s">
        <v>55</v>
      </c>
      <c r="O72" s="31"/>
      <c r="P72" s="45"/>
      <c r="Q72" s="21" t="s">
        <v>52</v>
      </c>
      <c r="R72" s="196"/>
      <c r="S72" s="167"/>
      <c r="T72" s="167"/>
      <c r="U72" s="162"/>
      <c r="V72" s="278"/>
      <c r="W72" s="135"/>
    </row>
    <row r="73" spans="1:23" ht="72.75" customHeight="1" thickBot="1">
      <c r="A73" s="167"/>
      <c r="B73" s="167"/>
      <c r="C73" s="167"/>
      <c r="D73" s="199"/>
      <c r="E73" s="167"/>
      <c r="F73" s="196"/>
      <c r="G73" s="167"/>
      <c r="H73" s="193"/>
      <c r="I73" s="246"/>
      <c r="J73" s="209"/>
      <c r="K73" s="210"/>
      <c r="L73" s="343"/>
      <c r="M73" s="173"/>
      <c r="N73" s="206"/>
      <c r="O73" s="61">
        <v>1</v>
      </c>
      <c r="P73" s="45">
        <v>500000</v>
      </c>
      <c r="Q73" s="21" t="s">
        <v>53</v>
      </c>
      <c r="R73" s="196"/>
      <c r="S73" s="160"/>
      <c r="T73" s="167"/>
      <c r="U73" s="162"/>
      <c r="V73" s="278"/>
      <c r="W73" s="135"/>
    </row>
    <row r="74" spans="1:42" s="13" customFormat="1" ht="27" thickBot="1">
      <c r="A74" s="232" t="s">
        <v>97</v>
      </c>
      <c r="B74" s="232"/>
      <c r="C74" s="232"/>
      <c r="D74" s="232"/>
      <c r="E74" s="232"/>
      <c r="F74" s="232"/>
      <c r="G74" s="232"/>
      <c r="H74" s="232"/>
      <c r="I74" s="232"/>
      <c r="J74" s="232"/>
      <c r="K74" s="232"/>
      <c r="L74" s="232"/>
      <c r="M74" s="232"/>
      <c r="N74" s="232"/>
      <c r="O74" s="232"/>
      <c r="P74" s="232"/>
      <c r="Q74" s="232"/>
      <c r="R74" s="232"/>
      <c r="S74" s="232"/>
      <c r="T74" s="232"/>
      <c r="U74" s="232"/>
      <c r="V74" s="233"/>
      <c r="W74" s="136"/>
      <c r="X74" s="14"/>
      <c r="Y74" s="14"/>
      <c r="Z74" s="14"/>
      <c r="AA74" s="14"/>
      <c r="AB74" s="14"/>
      <c r="AC74" s="14"/>
      <c r="AD74" s="14"/>
      <c r="AE74" s="14"/>
      <c r="AF74" s="14"/>
      <c r="AG74" s="14"/>
      <c r="AH74" s="14"/>
      <c r="AI74" s="14"/>
      <c r="AJ74" s="14"/>
      <c r="AK74" s="14"/>
      <c r="AL74" s="14"/>
      <c r="AM74" s="14"/>
      <c r="AN74" s="14"/>
      <c r="AO74" s="14"/>
      <c r="AP74" s="14"/>
    </row>
    <row r="75" spans="1:23" ht="39.75" customHeight="1" thickBot="1">
      <c r="A75" s="159"/>
      <c r="B75" s="159" t="s">
        <v>90</v>
      </c>
      <c r="C75" s="159" t="s">
        <v>146</v>
      </c>
      <c r="D75" s="198"/>
      <c r="E75" s="159"/>
      <c r="F75" s="195"/>
      <c r="G75" s="344" t="s">
        <v>139</v>
      </c>
      <c r="H75" s="18" t="s">
        <v>51</v>
      </c>
      <c r="I75" s="18" t="s">
        <v>50</v>
      </c>
      <c r="J75" s="234" t="s">
        <v>49</v>
      </c>
      <c r="K75" s="235"/>
      <c r="L75" s="18" t="s">
        <v>51</v>
      </c>
      <c r="M75" s="18" t="s">
        <v>50</v>
      </c>
      <c r="N75" s="18" t="s">
        <v>49</v>
      </c>
      <c r="O75" s="18" t="s">
        <v>51</v>
      </c>
      <c r="P75" s="18" t="s">
        <v>50</v>
      </c>
      <c r="Q75" s="18" t="s">
        <v>49</v>
      </c>
      <c r="R75" s="159" t="s">
        <v>74</v>
      </c>
      <c r="S75" s="159" t="s">
        <v>180</v>
      </c>
      <c r="T75" s="159" t="s">
        <v>117</v>
      </c>
      <c r="U75" s="161">
        <v>3000000</v>
      </c>
      <c r="V75" s="277" t="s">
        <v>163</v>
      </c>
      <c r="W75" s="135"/>
    </row>
    <row r="76" spans="1:23" ht="44.25" customHeight="1" thickBot="1">
      <c r="A76" s="167"/>
      <c r="B76" s="167"/>
      <c r="C76" s="167"/>
      <c r="D76" s="199"/>
      <c r="E76" s="167"/>
      <c r="F76" s="196"/>
      <c r="G76" s="345"/>
      <c r="H76" s="192"/>
      <c r="I76" s="245"/>
      <c r="J76" s="207" t="s">
        <v>56</v>
      </c>
      <c r="K76" s="208"/>
      <c r="L76" s="243">
        <v>1</v>
      </c>
      <c r="M76" s="171">
        <v>3000000</v>
      </c>
      <c r="N76" s="236" t="s">
        <v>55</v>
      </c>
      <c r="O76" s="31"/>
      <c r="P76" s="45"/>
      <c r="Q76" s="21" t="s">
        <v>52</v>
      </c>
      <c r="R76" s="167"/>
      <c r="S76" s="167"/>
      <c r="T76" s="167"/>
      <c r="U76" s="162"/>
      <c r="V76" s="278"/>
      <c r="W76" s="135"/>
    </row>
    <row r="77" spans="1:23" ht="252.75" customHeight="1" thickBot="1">
      <c r="A77" s="167"/>
      <c r="B77" s="167"/>
      <c r="C77" s="167"/>
      <c r="D77" s="199"/>
      <c r="E77" s="167"/>
      <c r="F77" s="196"/>
      <c r="G77" s="345"/>
      <c r="H77" s="193"/>
      <c r="I77" s="246"/>
      <c r="J77" s="209"/>
      <c r="K77" s="210"/>
      <c r="L77" s="343"/>
      <c r="M77" s="173"/>
      <c r="N77" s="237"/>
      <c r="O77" s="61">
        <v>1</v>
      </c>
      <c r="P77" s="45">
        <v>3000000</v>
      </c>
      <c r="Q77" s="21" t="s">
        <v>53</v>
      </c>
      <c r="R77" s="167"/>
      <c r="S77" s="160"/>
      <c r="T77" s="167"/>
      <c r="U77" s="162"/>
      <c r="V77" s="278"/>
      <c r="W77" s="135"/>
    </row>
    <row r="78" spans="1:23" ht="47.25" customHeight="1" thickBot="1">
      <c r="A78" s="176"/>
      <c r="B78" s="176" t="s">
        <v>76</v>
      </c>
      <c r="C78" s="361" t="s">
        <v>147</v>
      </c>
      <c r="D78" s="176"/>
      <c r="E78" s="176"/>
      <c r="F78" s="188"/>
      <c r="G78" s="176" t="s">
        <v>75</v>
      </c>
      <c r="H78" s="18" t="s">
        <v>51</v>
      </c>
      <c r="I78" s="18" t="s">
        <v>50</v>
      </c>
      <c r="J78" s="234" t="s">
        <v>49</v>
      </c>
      <c r="K78" s="235"/>
      <c r="L78" s="18" t="s">
        <v>51</v>
      </c>
      <c r="M78" s="18" t="s">
        <v>50</v>
      </c>
      <c r="N78" s="18" t="s">
        <v>49</v>
      </c>
      <c r="O78" s="18" t="s">
        <v>51</v>
      </c>
      <c r="P78" s="18" t="s">
        <v>50</v>
      </c>
      <c r="Q78" s="18" t="s">
        <v>49</v>
      </c>
      <c r="R78" s="159" t="s">
        <v>74</v>
      </c>
      <c r="S78" s="159" t="s">
        <v>180</v>
      </c>
      <c r="T78" s="280" t="s">
        <v>73</v>
      </c>
      <c r="U78" s="363">
        <v>8375002</v>
      </c>
      <c r="V78" s="329" t="s">
        <v>164</v>
      </c>
      <c r="W78" s="135"/>
    </row>
    <row r="79" spans="1:23" ht="47.25" customHeight="1" thickBot="1">
      <c r="A79" s="176"/>
      <c r="B79" s="176"/>
      <c r="C79" s="361"/>
      <c r="D79" s="176"/>
      <c r="E79" s="176"/>
      <c r="F79" s="188"/>
      <c r="G79" s="176"/>
      <c r="H79" s="192"/>
      <c r="I79" s="192"/>
      <c r="J79" s="207" t="s">
        <v>56</v>
      </c>
      <c r="K79" s="208"/>
      <c r="L79" s="243">
        <v>1</v>
      </c>
      <c r="M79" s="171">
        <v>8375002</v>
      </c>
      <c r="N79" s="236" t="s">
        <v>54</v>
      </c>
      <c r="O79" s="230">
        <v>1</v>
      </c>
      <c r="P79" s="30">
        <v>8375002</v>
      </c>
      <c r="Q79" s="21" t="s">
        <v>52</v>
      </c>
      <c r="R79" s="167"/>
      <c r="S79" s="167"/>
      <c r="T79" s="280"/>
      <c r="U79" s="363"/>
      <c r="V79" s="330"/>
      <c r="W79" s="135"/>
    </row>
    <row r="80" spans="1:23" ht="47.25" customHeight="1" thickBot="1">
      <c r="A80" s="176"/>
      <c r="B80" s="176"/>
      <c r="C80" s="361"/>
      <c r="D80" s="176"/>
      <c r="E80" s="176"/>
      <c r="F80" s="188"/>
      <c r="G80" s="176"/>
      <c r="H80" s="193"/>
      <c r="I80" s="193"/>
      <c r="J80" s="211"/>
      <c r="K80" s="212"/>
      <c r="L80" s="160"/>
      <c r="M80" s="173"/>
      <c r="N80" s="237"/>
      <c r="O80" s="350"/>
      <c r="P80" s="19"/>
      <c r="Q80" s="21" t="s">
        <v>53</v>
      </c>
      <c r="R80" s="167"/>
      <c r="S80" s="167"/>
      <c r="T80" s="280"/>
      <c r="U80" s="363"/>
      <c r="V80" s="330"/>
      <c r="W80" s="135"/>
    </row>
    <row r="81" spans="1:23" ht="37.5" customHeight="1" thickBot="1">
      <c r="A81" s="159"/>
      <c r="B81" s="159" t="s">
        <v>90</v>
      </c>
      <c r="C81" s="195" t="s">
        <v>148</v>
      </c>
      <c r="D81" s="359"/>
      <c r="E81" s="198"/>
      <c r="F81" s="195"/>
      <c r="G81" s="159"/>
      <c r="H81" s="18" t="s">
        <v>51</v>
      </c>
      <c r="I81" s="18" t="s">
        <v>50</v>
      </c>
      <c r="J81" s="234" t="s">
        <v>49</v>
      </c>
      <c r="K81" s="235"/>
      <c r="L81" s="18" t="s">
        <v>51</v>
      </c>
      <c r="M81" s="18" t="s">
        <v>50</v>
      </c>
      <c r="N81" s="18" t="s">
        <v>49</v>
      </c>
      <c r="O81" s="18" t="s">
        <v>51</v>
      </c>
      <c r="P81" s="18" t="s">
        <v>50</v>
      </c>
      <c r="Q81" s="18" t="s">
        <v>49</v>
      </c>
      <c r="R81" s="159" t="s">
        <v>1</v>
      </c>
      <c r="S81" s="159" t="s">
        <v>179</v>
      </c>
      <c r="T81" s="159" t="s">
        <v>1</v>
      </c>
      <c r="U81" s="161">
        <v>400000</v>
      </c>
      <c r="V81" s="277" t="s">
        <v>165</v>
      </c>
      <c r="W81" s="135"/>
    </row>
    <row r="82" spans="1:23" ht="42" customHeight="1" thickBot="1">
      <c r="A82" s="167"/>
      <c r="B82" s="167"/>
      <c r="C82" s="196"/>
      <c r="D82" s="360"/>
      <c r="E82" s="199"/>
      <c r="F82" s="196"/>
      <c r="G82" s="167"/>
      <c r="H82" s="192"/>
      <c r="I82" s="245"/>
      <c r="J82" s="207" t="s">
        <v>56</v>
      </c>
      <c r="K82" s="208"/>
      <c r="L82" s="243">
        <v>1</v>
      </c>
      <c r="M82" s="171">
        <v>400000</v>
      </c>
      <c r="N82" s="236" t="s">
        <v>55</v>
      </c>
      <c r="O82" s="31"/>
      <c r="P82" s="45"/>
      <c r="Q82" s="21" t="s">
        <v>52</v>
      </c>
      <c r="R82" s="167"/>
      <c r="S82" s="167"/>
      <c r="T82" s="167"/>
      <c r="U82" s="162"/>
      <c r="V82" s="278"/>
      <c r="W82" s="135"/>
    </row>
    <row r="83" spans="1:23" ht="45.75" customHeight="1" thickBot="1">
      <c r="A83" s="167"/>
      <c r="B83" s="167"/>
      <c r="C83" s="196"/>
      <c r="D83" s="360"/>
      <c r="E83" s="199"/>
      <c r="F83" s="196"/>
      <c r="G83" s="167"/>
      <c r="H83" s="193"/>
      <c r="I83" s="246"/>
      <c r="J83" s="209"/>
      <c r="K83" s="210"/>
      <c r="L83" s="343"/>
      <c r="M83" s="173"/>
      <c r="N83" s="237"/>
      <c r="O83" s="61">
        <v>1</v>
      </c>
      <c r="P83" s="45">
        <v>400000</v>
      </c>
      <c r="Q83" s="21" t="s">
        <v>53</v>
      </c>
      <c r="R83" s="167"/>
      <c r="S83" s="160"/>
      <c r="T83" s="167"/>
      <c r="U83" s="162"/>
      <c r="V83" s="278"/>
      <c r="W83" s="135"/>
    </row>
    <row r="84" spans="1:42" s="13" customFormat="1" ht="27" thickBot="1">
      <c r="A84" s="232" t="s">
        <v>98</v>
      </c>
      <c r="B84" s="232"/>
      <c r="C84" s="232"/>
      <c r="D84" s="232"/>
      <c r="E84" s="232"/>
      <c r="F84" s="232"/>
      <c r="G84" s="232"/>
      <c r="H84" s="232"/>
      <c r="I84" s="232"/>
      <c r="J84" s="232"/>
      <c r="K84" s="232"/>
      <c r="L84" s="232"/>
      <c r="M84" s="232"/>
      <c r="N84" s="232"/>
      <c r="O84" s="232"/>
      <c r="P84" s="232"/>
      <c r="Q84" s="232"/>
      <c r="R84" s="232"/>
      <c r="S84" s="232"/>
      <c r="T84" s="232"/>
      <c r="U84" s="232"/>
      <c r="V84" s="233"/>
      <c r="W84" s="136"/>
      <c r="X84" s="14"/>
      <c r="Y84" s="14"/>
      <c r="Z84" s="14"/>
      <c r="AA84" s="14"/>
      <c r="AB84" s="14"/>
      <c r="AC84" s="14"/>
      <c r="AD84" s="14"/>
      <c r="AE84" s="14"/>
      <c r="AF84" s="14"/>
      <c r="AG84" s="14"/>
      <c r="AH84" s="14"/>
      <c r="AI84" s="14"/>
      <c r="AJ84" s="14"/>
      <c r="AK84" s="14"/>
      <c r="AL84" s="14"/>
      <c r="AM84" s="14"/>
      <c r="AN84" s="14"/>
      <c r="AO84" s="14"/>
      <c r="AP84" s="14"/>
    </row>
    <row r="85" spans="1:23" ht="24" customHeight="1" thickBot="1">
      <c r="A85" s="176"/>
      <c r="B85" s="176" t="s">
        <v>79</v>
      </c>
      <c r="C85" s="176" t="s">
        <v>125</v>
      </c>
      <c r="D85" s="176"/>
      <c r="E85" s="176"/>
      <c r="F85" s="188"/>
      <c r="G85" s="159" t="s">
        <v>78</v>
      </c>
      <c r="H85" s="18" t="s">
        <v>51</v>
      </c>
      <c r="I85" s="18" t="s">
        <v>50</v>
      </c>
      <c r="J85" s="234" t="s">
        <v>49</v>
      </c>
      <c r="K85" s="235"/>
      <c r="L85" s="18" t="s">
        <v>51</v>
      </c>
      <c r="M85" s="18" t="s">
        <v>50</v>
      </c>
      <c r="N85" s="18" t="s">
        <v>49</v>
      </c>
      <c r="O85" s="18" t="s">
        <v>51</v>
      </c>
      <c r="P85" s="18" t="s">
        <v>50</v>
      </c>
      <c r="Q85" s="18" t="s">
        <v>49</v>
      </c>
      <c r="R85" s="159" t="s">
        <v>85</v>
      </c>
      <c r="S85" s="176" t="s">
        <v>175</v>
      </c>
      <c r="T85" s="361" t="s">
        <v>80</v>
      </c>
      <c r="U85" s="363">
        <v>348283.2</v>
      </c>
      <c r="V85" s="329" t="s">
        <v>166</v>
      </c>
      <c r="W85" s="135"/>
    </row>
    <row r="86" spans="1:23" ht="39" customHeight="1" thickBot="1">
      <c r="A86" s="176"/>
      <c r="B86" s="176"/>
      <c r="C86" s="176"/>
      <c r="D86" s="176"/>
      <c r="E86" s="176"/>
      <c r="F86" s="188"/>
      <c r="G86" s="167"/>
      <c r="H86" s="192"/>
      <c r="I86" s="192"/>
      <c r="J86" s="207" t="s">
        <v>56</v>
      </c>
      <c r="K86" s="208"/>
      <c r="L86" s="243">
        <v>1</v>
      </c>
      <c r="M86" s="161">
        <v>348283.2</v>
      </c>
      <c r="N86" s="236" t="s">
        <v>54</v>
      </c>
      <c r="O86" s="243">
        <v>1</v>
      </c>
      <c r="P86" s="45">
        <v>348283.2</v>
      </c>
      <c r="Q86" s="21" t="s">
        <v>52</v>
      </c>
      <c r="R86" s="167"/>
      <c r="S86" s="176"/>
      <c r="T86" s="361"/>
      <c r="U86" s="363"/>
      <c r="V86" s="330"/>
      <c r="W86" s="135"/>
    </row>
    <row r="87" spans="1:23" ht="30.75" customHeight="1" thickBot="1">
      <c r="A87" s="176"/>
      <c r="B87" s="176"/>
      <c r="C87" s="176"/>
      <c r="D87" s="176"/>
      <c r="E87" s="176"/>
      <c r="F87" s="188"/>
      <c r="G87" s="160"/>
      <c r="H87" s="194"/>
      <c r="I87" s="194"/>
      <c r="J87" s="211"/>
      <c r="K87" s="212"/>
      <c r="L87" s="160"/>
      <c r="M87" s="163"/>
      <c r="N87" s="237"/>
      <c r="O87" s="160"/>
      <c r="P87" s="19"/>
      <c r="Q87" s="21" t="s">
        <v>53</v>
      </c>
      <c r="R87" s="160"/>
      <c r="S87" s="176"/>
      <c r="T87" s="361"/>
      <c r="U87" s="363"/>
      <c r="V87" s="330"/>
      <c r="W87" s="135"/>
    </row>
    <row r="88" spans="1:23" ht="40.5" customHeight="1" thickBot="1">
      <c r="A88" s="362" t="s">
        <v>134</v>
      </c>
      <c r="B88" s="218" t="s">
        <v>79</v>
      </c>
      <c r="C88" s="167" t="s">
        <v>129</v>
      </c>
      <c r="D88" s="167"/>
      <c r="E88" s="199"/>
      <c r="F88" s="196"/>
      <c r="G88" s="167" t="s">
        <v>118</v>
      </c>
      <c r="H88" s="18" t="s">
        <v>51</v>
      </c>
      <c r="I88" s="18" t="s">
        <v>50</v>
      </c>
      <c r="J88" s="234" t="s">
        <v>49</v>
      </c>
      <c r="K88" s="235"/>
      <c r="L88" s="18" t="s">
        <v>51</v>
      </c>
      <c r="M88" s="18" t="s">
        <v>50</v>
      </c>
      <c r="N88" s="18" t="s">
        <v>49</v>
      </c>
      <c r="O88" s="18" t="s">
        <v>51</v>
      </c>
      <c r="P88" s="18" t="s">
        <v>50</v>
      </c>
      <c r="Q88" s="18" t="s">
        <v>49</v>
      </c>
      <c r="R88" s="167" t="s">
        <v>1</v>
      </c>
      <c r="S88" s="167" t="s">
        <v>173</v>
      </c>
      <c r="T88" s="167" t="s">
        <v>1</v>
      </c>
      <c r="U88" s="303">
        <v>200000</v>
      </c>
      <c r="V88" s="184" t="s">
        <v>167</v>
      </c>
      <c r="W88" s="135"/>
    </row>
    <row r="89" spans="1:23" ht="36" customHeight="1" thickBot="1">
      <c r="A89" s="218"/>
      <c r="B89" s="218"/>
      <c r="C89" s="167"/>
      <c r="D89" s="167"/>
      <c r="E89" s="199"/>
      <c r="F89" s="196"/>
      <c r="G89" s="167"/>
      <c r="H89" s="192"/>
      <c r="I89" s="224"/>
      <c r="J89" s="207" t="s">
        <v>56</v>
      </c>
      <c r="K89" s="208"/>
      <c r="L89" s="357">
        <v>1</v>
      </c>
      <c r="M89" s="355">
        <v>200000</v>
      </c>
      <c r="N89" s="236" t="s">
        <v>54</v>
      </c>
      <c r="O89" s="61">
        <v>1</v>
      </c>
      <c r="P89" s="30">
        <v>200000</v>
      </c>
      <c r="Q89" s="21" t="s">
        <v>52</v>
      </c>
      <c r="R89" s="167"/>
      <c r="S89" s="167"/>
      <c r="T89" s="167"/>
      <c r="U89" s="303"/>
      <c r="V89" s="184"/>
      <c r="W89" s="135"/>
    </row>
    <row r="90" spans="1:23" ht="33" customHeight="1" thickBot="1">
      <c r="A90" s="218"/>
      <c r="B90" s="219"/>
      <c r="C90" s="160"/>
      <c r="D90" s="160"/>
      <c r="E90" s="200"/>
      <c r="F90" s="197"/>
      <c r="G90" s="160"/>
      <c r="H90" s="194"/>
      <c r="I90" s="226"/>
      <c r="J90" s="211"/>
      <c r="K90" s="212"/>
      <c r="L90" s="358"/>
      <c r="M90" s="356"/>
      <c r="N90" s="237"/>
      <c r="O90" s="155"/>
      <c r="P90" s="152"/>
      <c r="Q90" s="21" t="s">
        <v>53</v>
      </c>
      <c r="R90" s="160"/>
      <c r="S90" s="160"/>
      <c r="T90" s="160"/>
      <c r="U90" s="191"/>
      <c r="V90" s="185"/>
      <c r="W90" s="135"/>
    </row>
    <row r="91" spans="1:42" s="13" customFormat="1" ht="27" thickBot="1">
      <c r="A91" s="232" t="s">
        <v>101</v>
      </c>
      <c r="B91" s="232"/>
      <c r="C91" s="232"/>
      <c r="D91" s="232"/>
      <c r="E91" s="232"/>
      <c r="F91" s="232"/>
      <c r="G91" s="232"/>
      <c r="H91" s="232"/>
      <c r="I91" s="232"/>
      <c r="J91" s="232"/>
      <c r="K91" s="232"/>
      <c r="L91" s="232"/>
      <c r="M91" s="232"/>
      <c r="N91" s="232"/>
      <c r="O91" s="232"/>
      <c r="P91" s="232"/>
      <c r="Q91" s="232"/>
      <c r="R91" s="232"/>
      <c r="S91" s="232"/>
      <c r="T91" s="232"/>
      <c r="U91" s="232"/>
      <c r="V91" s="233"/>
      <c r="W91" s="136"/>
      <c r="X91" s="14"/>
      <c r="Y91" s="14"/>
      <c r="Z91" s="14"/>
      <c r="AA91" s="14"/>
      <c r="AB91" s="14"/>
      <c r="AC91" s="14"/>
      <c r="AD91" s="14"/>
      <c r="AE91" s="14"/>
      <c r="AF91" s="14"/>
      <c r="AG91" s="14"/>
      <c r="AH91" s="14"/>
      <c r="AI91" s="14"/>
      <c r="AJ91" s="14"/>
      <c r="AK91" s="14"/>
      <c r="AL91" s="14"/>
      <c r="AM91" s="14"/>
      <c r="AN91" s="14"/>
      <c r="AO91" s="14"/>
      <c r="AP91" s="14"/>
    </row>
    <row r="92" spans="1:23" ht="24" customHeight="1" thickBot="1">
      <c r="A92" s="176"/>
      <c r="B92" s="176" t="s">
        <v>79</v>
      </c>
      <c r="C92" s="176" t="s">
        <v>130</v>
      </c>
      <c r="D92" s="176"/>
      <c r="E92" s="176"/>
      <c r="F92" s="188"/>
      <c r="G92" s="159" t="s">
        <v>119</v>
      </c>
      <c r="H92" s="18" t="s">
        <v>51</v>
      </c>
      <c r="I92" s="18" t="s">
        <v>50</v>
      </c>
      <c r="J92" s="234" t="s">
        <v>49</v>
      </c>
      <c r="K92" s="235"/>
      <c r="L92" s="18" t="s">
        <v>51</v>
      </c>
      <c r="M92" s="18" t="s">
        <v>50</v>
      </c>
      <c r="N92" s="18" t="s">
        <v>49</v>
      </c>
      <c r="O92" s="18" t="s">
        <v>51</v>
      </c>
      <c r="P92" s="18" t="s">
        <v>50</v>
      </c>
      <c r="Q92" s="18" t="s">
        <v>49</v>
      </c>
      <c r="R92" s="159" t="s">
        <v>84</v>
      </c>
      <c r="S92" s="331" t="s">
        <v>175</v>
      </c>
      <c r="T92" s="280" t="s">
        <v>77</v>
      </c>
      <c r="U92" s="282">
        <v>1681227</v>
      </c>
      <c r="V92" s="189" t="s">
        <v>168</v>
      </c>
      <c r="W92" s="135"/>
    </row>
    <row r="93" spans="1:23" ht="54" customHeight="1" thickBot="1">
      <c r="A93" s="176"/>
      <c r="B93" s="176"/>
      <c r="C93" s="176"/>
      <c r="D93" s="176"/>
      <c r="E93" s="176"/>
      <c r="F93" s="188"/>
      <c r="G93" s="167"/>
      <c r="H93" s="192"/>
      <c r="I93" s="192"/>
      <c r="J93" s="207" t="s">
        <v>56</v>
      </c>
      <c r="K93" s="208"/>
      <c r="L93" s="243">
        <v>1</v>
      </c>
      <c r="M93" s="171">
        <v>1681227</v>
      </c>
      <c r="N93" s="236" t="s">
        <v>54</v>
      </c>
      <c r="O93" s="243">
        <v>1</v>
      </c>
      <c r="P93" s="30">
        <v>1681227</v>
      </c>
      <c r="Q93" s="21" t="s">
        <v>52</v>
      </c>
      <c r="R93" s="167"/>
      <c r="S93" s="332"/>
      <c r="T93" s="280"/>
      <c r="U93" s="282"/>
      <c r="V93" s="174"/>
      <c r="W93" s="135"/>
    </row>
    <row r="94" spans="1:23" ht="40.5" customHeight="1" thickBot="1">
      <c r="A94" s="176"/>
      <c r="B94" s="176"/>
      <c r="C94" s="176"/>
      <c r="D94" s="176"/>
      <c r="E94" s="176"/>
      <c r="F94" s="188"/>
      <c r="G94" s="160"/>
      <c r="H94" s="193"/>
      <c r="I94" s="193"/>
      <c r="J94" s="211"/>
      <c r="K94" s="212"/>
      <c r="L94" s="160"/>
      <c r="M94" s="173"/>
      <c r="N94" s="237"/>
      <c r="O94" s="160"/>
      <c r="P94" s="19"/>
      <c r="Q94" s="21" t="s">
        <v>53</v>
      </c>
      <c r="R94" s="167"/>
      <c r="S94" s="332"/>
      <c r="T94" s="280"/>
      <c r="U94" s="282"/>
      <c r="V94" s="174"/>
      <c r="W94" s="135"/>
    </row>
    <row r="95" spans="1:23" ht="23.25" customHeight="1" thickBot="1">
      <c r="A95" s="159"/>
      <c r="B95" s="159" t="s">
        <v>68</v>
      </c>
      <c r="C95" s="159" t="s">
        <v>128</v>
      </c>
      <c r="D95" s="159"/>
      <c r="E95" s="159"/>
      <c r="F95" s="198"/>
      <c r="G95" s="159" t="s">
        <v>69</v>
      </c>
      <c r="H95" s="18" t="s">
        <v>51</v>
      </c>
      <c r="I95" s="18" t="s">
        <v>50</v>
      </c>
      <c r="J95" s="234" t="s">
        <v>49</v>
      </c>
      <c r="K95" s="235"/>
      <c r="L95" s="18" t="s">
        <v>51</v>
      </c>
      <c r="M95" s="18" t="s">
        <v>50</v>
      </c>
      <c r="N95" s="18" t="s">
        <v>49</v>
      </c>
      <c r="O95" s="18" t="s">
        <v>51</v>
      </c>
      <c r="P95" s="18" t="s">
        <v>50</v>
      </c>
      <c r="Q95" s="18" t="s">
        <v>49</v>
      </c>
      <c r="R95" s="340" t="s">
        <v>71</v>
      </c>
      <c r="S95" s="159" t="s">
        <v>175</v>
      </c>
      <c r="T95" s="337" t="s">
        <v>104</v>
      </c>
      <c r="U95" s="161">
        <v>315000</v>
      </c>
      <c r="V95" s="304" t="s">
        <v>169</v>
      </c>
      <c r="W95" s="135"/>
    </row>
    <row r="96" spans="1:23" ht="38.25" customHeight="1" thickBot="1">
      <c r="A96" s="167"/>
      <c r="B96" s="167"/>
      <c r="C96" s="167"/>
      <c r="D96" s="167"/>
      <c r="E96" s="167"/>
      <c r="F96" s="199"/>
      <c r="G96" s="167"/>
      <c r="H96" s="192"/>
      <c r="I96" s="192"/>
      <c r="J96" s="207" t="s">
        <v>56</v>
      </c>
      <c r="K96" s="208"/>
      <c r="L96" s="243">
        <v>1</v>
      </c>
      <c r="M96" s="161">
        <v>315000</v>
      </c>
      <c r="N96" s="236" t="s">
        <v>54</v>
      </c>
      <c r="O96" s="59">
        <v>1</v>
      </c>
      <c r="P96" s="46">
        <v>315000</v>
      </c>
      <c r="Q96" s="52" t="s">
        <v>52</v>
      </c>
      <c r="R96" s="341"/>
      <c r="S96" s="167"/>
      <c r="T96" s="338"/>
      <c r="U96" s="162"/>
      <c r="V96" s="305"/>
      <c r="W96" s="135"/>
    </row>
    <row r="97" spans="1:23" ht="88.5" customHeight="1" thickBot="1">
      <c r="A97" s="160"/>
      <c r="B97" s="160"/>
      <c r="C97" s="160"/>
      <c r="D97" s="160"/>
      <c r="E97" s="160"/>
      <c r="F97" s="200"/>
      <c r="G97" s="160"/>
      <c r="H97" s="194"/>
      <c r="I97" s="194"/>
      <c r="J97" s="211"/>
      <c r="K97" s="212"/>
      <c r="L97" s="343"/>
      <c r="M97" s="163"/>
      <c r="N97" s="237"/>
      <c r="O97" s="53"/>
      <c r="P97" s="49"/>
      <c r="Q97" s="21" t="s">
        <v>53</v>
      </c>
      <c r="R97" s="342"/>
      <c r="S97" s="160"/>
      <c r="T97" s="339"/>
      <c r="U97" s="163"/>
      <c r="V97" s="306"/>
      <c r="W97" s="135"/>
    </row>
    <row r="98" ht="20.25">
      <c r="W98" s="135"/>
    </row>
    <row r="99" spans="1:42" s="13" customFormat="1" ht="27" customHeight="1">
      <c r="A99" s="22"/>
      <c r="B99" s="22"/>
      <c r="C99" s="22"/>
      <c r="D99" s="22"/>
      <c r="E99" s="22"/>
      <c r="F99" s="22"/>
      <c r="G99" s="22"/>
      <c r="H99" s="22"/>
      <c r="I99" s="22"/>
      <c r="J99" s="11"/>
      <c r="K99" s="23"/>
      <c r="L99" s="22"/>
      <c r="M99" s="22"/>
      <c r="N99" s="24"/>
      <c r="O99" s="25"/>
      <c r="P99" s="26"/>
      <c r="Q99" s="27"/>
      <c r="R99" s="22"/>
      <c r="S99" s="22"/>
      <c r="T99" s="28"/>
      <c r="U99" s="28"/>
      <c r="V99" s="29"/>
      <c r="W99" s="136"/>
      <c r="X99" s="14"/>
      <c r="Y99" s="14"/>
      <c r="Z99" s="14"/>
      <c r="AA99" s="14"/>
      <c r="AB99" s="14"/>
      <c r="AC99" s="14"/>
      <c r="AD99" s="14"/>
      <c r="AE99" s="14"/>
      <c r="AF99" s="14"/>
      <c r="AG99" s="14"/>
      <c r="AH99" s="14"/>
      <c r="AI99" s="14"/>
      <c r="AJ99" s="14"/>
      <c r="AK99" s="14"/>
      <c r="AL99" s="14"/>
      <c r="AM99" s="14"/>
      <c r="AN99" s="14"/>
      <c r="AO99" s="14"/>
      <c r="AP99" s="14"/>
    </row>
    <row r="100" ht="24" customHeight="1" thickBot="1">
      <c r="W100" s="135"/>
    </row>
    <row r="101" spans="1:23" ht="68.25" customHeight="1" thickBot="1">
      <c r="A101" s="12"/>
      <c r="B101" s="11"/>
      <c r="Q101" s="10"/>
      <c r="R101" s="22"/>
      <c r="S101" s="17" t="s">
        <v>62</v>
      </c>
      <c r="T101" s="17" t="s">
        <v>61</v>
      </c>
      <c r="U101" s="17" t="s">
        <v>49</v>
      </c>
      <c r="V101" s="134" t="s">
        <v>57</v>
      </c>
      <c r="W101" s="135"/>
    </row>
    <row r="102" spans="1:23" ht="27.75" customHeight="1" thickBot="1">
      <c r="A102" s="308"/>
      <c r="B102" s="11"/>
      <c r="Q102" s="22"/>
      <c r="R102" s="22"/>
      <c r="S102" s="115">
        <v>0.0156</v>
      </c>
      <c r="T102" s="116">
        <f>P16+P33+P53+P59+P63</f>
        <v>972247.53</v>
      </c>
      <c r="U102" s="117" t="s">
        <v>58</v>
      </c>
      <c r="V102" s="301" t="s">
        <v>173</v>
      </c>
      <c r="W102" s="135"/>
    </row>
    <row r="103" spans="1:23" ht="24" customHeight="1" thickBot="1">
      <c r="A103" s="308"/>
      <c r="B103" s="11"/>
      <c r="P103" s="112"/>
      <c r="Q103" s="22"/>
      <c r="R103" s="22"/>
      <c r="S103" s="118">
        <v>0.0365</v>
      </c>
      <c r="T103" s="119">
        <f>P20+P31+P47+P56+P90</f>
        <v>500000</v>
      </c>
      <c r="U103" s="120" t="s">
        <v>59</v>
      </c>
      <c r="V103" s="302"/>
      <c r="W103" s="135"/>
    </row>
    <row r="104" spans="1:23" ht="30.75" customHeight="1" thickBot="1">
      <c r="A104" s="308"/>
      <c r="B104" s="11"/>
      <c r="Q104" s="22"/>
      <c r="R104" s="22"/>
      <c r="S104" s="115">
        <v>0.1333</v>
      </c>
      <c r="T104" s="116">
        <f>P25+P36+P49+P86+P93+P96</f>
        <v>8281972.2</v>
      </c>
      <c r="U104" s="117" t="s">
        <v>58</v>
      </c>
      <c r="V104" s="301" t="s">
        <v>181</v>
      </c>
      <c r="W104" s="135"/>
    </row>
    <row r="105" spans="1:23" ht="29.25" customHeight="1" thickBot="1">
      <c r="A105" s="308"/>
      <c r="B105" s="11"/>
      <c r="Q105" s="22"/>
      <c r="R105" s="22"/>
      <c r="S105" s="118"/>
      <c r="T105" s="119"/>
      <c r="U105" s="120" t="s">
        <v>59</v>
      </c>
      <c r="V105" s="302"/>
      <c r="W105" s="135"/>
    </row>
    <row r="106" spans="1:22" ht="24" customHeight="1" thickBot="1">
      <c r="A106" s="10"/>
      <c r="B106" s="10"/>
      <c r="S106" s="115">
        <v>0.1348</v>
      </c>
      <c r="T106" s="116">
        <f>P79</f>
        <v>8375002</v>
      </c>
      <c r="U106" s="117" t="s">
        <v>58</v>
      </c>
      <c r="V106" s="297" t="s">
        <v>74</v>
      </c>
    </row>
    <row r="107" spans="1:22" ht="24.75" customHeight="1" thickBot="1">
      <c r="A107" s="307"/>
      <c r="B107" s="11"/>
      <c r="D107" s="8"/>
      <c r="E107" s="8"/>
      <c r="S107" s="118">
        <v>0.0483</v>
      </c>
      <c r="T107" s="119">
        <f>P77</f>
        <v>3000000</v>
      </c>
      <c r="U107" s="120" t="s">
        <v>59</v>
      </c>
      <c r="V107" s="298"/>
    </row>
    <row r="108" spans="1:22" ht="24.75" customHeight="1" thickBot="1">
      <c r="A108" s="307"/>
      <c r="B108" s="11"/>
      <c r="D108" s="8"/>
      <c r="E108" s="8"/>
      <c r="S108" s="115">
        <v>0.3327</v>
      </c>
      <c r="T108" s="116">
        <f>P22</f>
        <v>20667700</v>
      </c>
      <c r="U108" s="117" t="s">
        <v>58</v>
      </c>
      <c r="V108" s="297" t="s">
        <v>174</v>
      </c>
    </row>
    <row r="109" spans="1:22" ht="24.75" customHeight="1" thickBot="1">
      <c r="A109" s="307"/>
      <c r="B109" s="11"/>
      <c r="D109" s="8"/>
      <c r="E109" s="8"/>
      <c r="S109" s="118">
        <v>0.1449</v>
      </c>
      <c r="T109" s="119">
        <f>P43</f>
        <v>9000000</v>
      </c>
      <c r="U109" s="120" t="s">
        <v>59</v>
      </c>
      <c r="V109" s="298"/>
    </row>
    <row r="110" spans="1:22" ht="24.75" customHeight="1" thickBot="1">
      <c r="A110" s="307"/>
      <c r="B110" s="11"/>
      <c r="D110" s="8"/>
      <c r="E110" s="8"/>
      <c r="S110" s="115"/>
      <c r="T110" s="116"/>
      <c r="U110" s="117" t="s">
        <v>58</v>
      </c>
      <c r="V110" s="297" t="s">
        <v>179</v>
      </c>
    </row>
    <row r="111" spans="1:22" ht="24.75" customHeight="1" thickBot="1">
      <c r="A111" s="307"/>
      <c r="B111" s="11"/>
      <c r="D111" s="8"/>
      <c r="E111" s="8"/>
      <c r="S111" s="118">
        <v>0.0129</v>
      </c>
      <c r="T111" s="119">
        <v>800000</v>
      </c>
      <c r="U111" s="120" t="s">
        <v>59</v>
      </c>
      <c r="V111" s="298"/>
    </row>
    <row r="112" spans="1:22" ht="24.75" customHeight="1" thickBot="1">
      <c r="A112" s="307"/>
      <c r="B112" s="11"/>
      <c r="D112" s="8"/>
      <c r="E112" s="8"/>
      <c r="S112" s="115"/>
      <c r="T112" s="116"/>
      <c r="U112" s="117" t="s">
        <v>58</v>
      </c>
      <c r="V112" s="297" t="s">
        <v>177</v>
      </c>
    </row>
    <row r="113" spans="1:22" ht="24.75" customHeight="1" thickBot="1">
      <c r="A113" s="307"/>
      <c r="B113" s="11"/>
      <c r="D113" s="8"/>
      <c r="E113" s="8"/>
      <c r="S113" s="118">
        <v>0.0644</v>
      </c>
      <c r="T113" s="119">
        <f>P40</f>
        <v>4000000</v>
      </c>
      <c r="U113" s="120" t="s">
        <v>59</v>
      </c>
      <c r="V113" s="298"/>
    </row>
    <row r="114" spans="1:22" ht="24.75" customHeight="1" thickBot="1">
      <c r="A114" s="307"/>
      <c r="B114" s="11"/>
      <c r="D114" s="8"/>
      <c r="E114" s="8"/>
      <c r="S114" s="115"/>
      <c r="T114" s="116"/>
      <c r="U114" s="117" t="s">
        <v>58</v>
      </c>
      <c r="V114" s="297" t="s">
        <v>178</v>
      </c>
    </row>
    <row r="115" spans="1:22" ht="24.75" customHeight="1" thickBot="1">
      <c r="A115" s="307"/>
      <c r="B115" s="11"/>
      <c r="D115" s="8"/>
      <c r="E115" s="8"/>
      <c r="S115" s="118">
        <v>0.0201</v>
      </c>
      <c r="T115" s="119">
        <v>1250000</v>
      </c>
      <c r="U115" s="120" t="s">
        <v>59</v>
      </c>
      <c r="V115" s="298"/>
    </row>
    <row r="116" spans="1:22" ht="24.75" customHeight="1" thickBot="1">
      <c r="A116" s="307"/>
      <c r="B116" s="11"/>
      <c r="D116" s="8"/>
      <c r="E116" s="8"/>
      <c r="S116" s="115"/>
      <c r="T116" s="116"/>
      <c r="U116" s="117" t="s">
        <v>58</v>
      </c>
      <c r="V116" s="297" t="s">
        <v>111</v>
      </c>
    </row>
    <row r="117" spans="1:22" ht="24.75" customHeight="1" thickBot="1">
      <c r="A117" s="307"/>
      <c r="B117" s="11"/>
      <c r="D117" s="8"/>
      <c r="E117" s="8"/>
      <c r="S117" s="118">
        <v>0.0563</v>
      </c>
      <c r="T117" s="119">
        <f>P29</f>
        <v>3500000</v>
      </c>
      <c r="U117" s="120" t="s">
        <v>59</v>
      </c>
      <c r="V117" s="298"/>
    </row>
    <row r="118" spans="1:22" ht="24.75" customHeight="1" thickBot="1">
      <c r="A118" s="307"/>
      <c r="B118" s="11"/>
      <c r="D118" s="8"/>
      <c r="E118" s="8"/>
      <c r="S118" s="121">
        <v>0.6166</v>
      </c>
      <c r="T118" s="122">
        <f>T102+T104+T106+T108</f>
        <v>38296921.730000004</v>
      </c>
      <c r="U118" s="123" t="s">
        <v>58</v>
      </c>
      <c r="V118" s="299" t="s">
        <v>131</v>
      </c>
    </row>
    <row r="119" spans="1:22" ht="24.75" customHeight="1" thickBot="1">
      <c r="A119" s="307"/>
      <c r="B119" s="11"/>
      <c r="D119" s="8"/>
      <c r="E119" s="8"/>
      <c r="S119" s="121">
        <v>0.3834</v>
      </c>
      <c r="T119" s="122">
        <f>T103+T107+T109+T111+T113+T115+T117</f>
        <v>22050000</v>
      </c>
      <c r="U119" s="123" t="s">
        <v>59</v>
      </c>
      <c r="V119" s="300"/>
    </row>
    <row r="120" spans="1:22" ht="24.75" customHeight="1">
      <c r="A120" s="307"/>
      <c r="B120" s="11"/>
      <c r="D120" s="8"/>
      <c r="E120" s="8"/>
      <c r="S120" s="285">
        <f>S102+S103+S104+S106+S107+S108+S109+S111+S113+S115+S117</f>
        <v>0.9998000000000001</v>
      </c>
      <c r="T120" s="295">
        <f>T102+T103+T104+T106+T107+T108+T109+T111+T113+T115+T117</f>
        <v>60346921.730000004</v>
      </c>
      <c r="U120" s="291" t="s">
        <v>182</v>
      </c>
      <c r="V120" s="292"/>
    </row>
    <row r="121" spans="1:22" ht="24.75" customHeight="1" thickBot="1">
      <c r="A121" s="307"/>
      <c r="B121" s="11"/>
      <c r="D121" s="8"/>
      <c r="E121" s="8"/>
      <c r="S121" s="286"/>
      <c r="T121" s="296"/>
      <c r="U121" s="293"/>
      <c r="V121" s="294"/>
    </row>
    <row r="122" spans="1:22" ht="24.75" customHeight="1">
      <c r="A122" s="307"/>
      <c r="B122" s="11"/>
      <c r="D122" s="8"/>
      <c r="E122" s="8"/>
      <c r="S122" s="287">
        <v>1923453.89</v>
      </c>
      <c r="T122" s="288"/>
      <c r="U122" s="291" t="s">
        <v>103</v>
      </c>
      <c r="V122" s="292"/>
    </row>
    <row r="123" spans="1:22" ht="24.75" customHeight="1" thickBot="1">
      <c r="A123" s="307"/>
      <c r="B123" s="11"/>
      <c r="D123" s="8"/>
      <c r="E123" s="8"/>
      <c r="S123" s="289"/>
      <c r="T123" s="290"/>
      <c r="U123" s="293"/>
      <c r="V123" s="294"/>
    </row>
    <row r="124" spans="1:22" ht="24.75" customHeight="1">
      <c r="A124" s="307"/>
      <c r="B124" s="11"/>
      <c r="D124" s="8"/>
      <c r="E124" s="8"/>
      <c r="S124" s="54"/>
      <c r="T124" s="55"/>
      <c r="U124" s="56"/>
      <c r="V124" s="57"/>
    </row>
    <row r="125" spans="1:22" ht="33.75" customHeight="1" thickBot="1">
      <c r="A125" s="307"/>
      <c r="B125" s="10"/>
      <c r="D125" s="3"/>
      <c r="E125" s="3"/>
      <c r="V125" s="58"/>
    </row>
    <row r="126" spans="20:22" ht="24" customHeight="1" thickBot="1">
      <c r="T126" s="17" t="s">
        <v>62</v>
      </c>
      <c r="U126" s="17" t="s">
        <v>61</v>
      </c>
      <c r="V126" s="327" t="s">
        <v>60</v>
      </c>
    </row>
    <row r="127" spans="20:22" ht="35.25" customHeight="1" thickBot="1">
      <c r="T127" s="130"/>
      <c r="U127" s="33"/>
      <c r="V127" s="328"/>
    </row>
    <row r="128" ht="42.75" customHeight="1"/>
    <row r="129" spans="20:21" ht="76.5" customHeight="1">
      <c r="T129" s="112"/>
      <c r="U129" s="111"/>
    </row>
    <row r="130" ht="20.25">
      <c r="T130" s="112"/>
    </row>
    <row r="132" ht="54" customHeight="1">
      <c r="U132" s="112"/>
    </row>
    <row r="133" ht="24" customHeight="1"/>
    <row r="134" ht="24" customHeight="1"/>
    <row r="135" ht="24" customHeight="1">
      <c r="U135" s="112"/>
    </row>
    <row r="136" ht="24" customHeight="1"/>
    <row r="137" ht="36" customHeight="1"/>
    <row r="138" ht="45.75" customHeight="1">
      <c r="U138" s="112"/>
    </row>
    <row r="139" ht="27.75" customHeight="1"/>
  </sheetData>
  <sheetProtection/>
  <mergeCells count="526">
    <mergeCell ref="W21:W23"/>
    <mergeCell ref="E55:E56"/>
    <mergeCell ref="M79:M80"/>
    <mergeCell ref="S18:S20"/>
    <mergeCell ref="R18:R20"/>
    <mergeCell ref="I53:I54"/>
    <mergeCell ref="H53:H54"/>
    <mergeCell ref="G52:G54"/>
    <mergeCell ref="F52:F54"/>
    <mergeCell ref="N55:N56"/>
    <mergeCell ref="M55:M56"/>
    <mergeCell ref="C15:C17"/>
    <mergeCell ref="C18:C20"/>
    <mergeCell ref="D55:D56"/>
    <mergeCell ref="C55:C56"/>
    <mergeCell ref="D15:D17"/>
    <mergeCell ref="E15:E17"/>
    <mergeCell ref="F18:F20"/>
    <mergeCell ref="F55:F56"/>
    <mergeCell ref="G55:G56"/>
    <mergeCell ref="A15:A17"/>
    <mergeCell ref="A18:A20"/>
    <mergeCell ref="B15:B17"/>
    <mergeCell ref="B18:B20"/>
    <mergeCell ref="V15:V17"/>
    <mergeCell ref="V18:V20"/>
    <mergeCell ref="U18:U20"/>
    <mergeCell ref="T18:T20"/>
    <mergeCell ref="S15:S17"/>
    <mergeCell ref="T15:T17"/>
    <mergeCell ref="U15:U17"/>
    <mergeCell ref="G18:G20"/>
    <mergeCell ref="H16:H17"/>
    <mergeCell ref="N16:N17"/>
    <mergeCell ref="M16:M17"/>
    <mergeCell ref="L16:L17"/>
    <mergeCell ref="J16:K17"/>
    <mergeCell ref="H18:H20"/>
    <mergeCell ref="A52:A54"/>
    <mergeCell ref="A55:A56"/>
    <mergeCell ref="B55:B56"/>
    <mergeCell ref="R15:R17"/>
    <mergeCell ref="F15:F17"/>
    <mergeCell ref="G15:G17"/>
    <mergeCell ref="D52:D54"/>
    <mergeCell ref="C52:C54"/>
    <mergeCell ref="B52:B54"/>
    <mergeCell ref="J53:K54"/>
    <mergeCell ref="V78:V80"/>
    <mergeCell ref="H79:H80"/>
    <mergeCell ref="I79:I80"/>
    <mergeCell ref="J79:K80"/>
    <mergeCell ref="J78:K78"/>
    <mergeCell ref="L79:L80"/>
    <mergeCell ref="O79:O80"/>
    <mergeCell ref="R78:R80"/>
    <mergeCell ref="N79:N80"/>
    <mergeCell ref="V75:V77"/>
    <mergeCell ref="R52:R54"/>
    <mergeCell ref="N53:N54"/>
    <mergeCell ref="S78:S80"/>
    <mergeCell ref="U75:U77"/>
    <mergeCell ref="V71:V73"/>
    <mergeCell ref="R71:R73"/>
    <mergeCell ref="S71:S73"/>
    <mergeCell ref="T71:T73"/>
    <mergeCell ref="R68:R70"/>
    <mergeCell ref="V116:V117"/>
    <mergeCell ref="T78:T80"/>
    <mergeCell ref="V81:V83"/>
    <mergeCell ref="T85:T87"/>
    <mergeCell ref="T81:T83"/>
    <mergeCell ref="U81:U83"/>
    <mergeCell ref="U78:U80"/>
    <mergeCell ref="U85:U87"/>
    <mergeCell ref="V108:V109"/>
    <mergeCell ref="V102:V103"/>
    <mergeCell ref="A45:A47"/>
    <mergeCell ref="N46:N47"/>
    <mergeCell ref="M46:M47"/>
    <mergeCell ref="L46:L47"/>
    <mergeCell ref="J46:K47"/>
    <mergeCell ref="F45:F47"/>
    <mergeCell ref="E45:E47"/>
    <mergeCell ref="D45:D47"/>
    <mergeCell ref="C45:C47"/>
    <mergeCell ref="B45:B47"/>
    <mergeCell ref="A78:A80"/>
    <mergeCell ref="B78:B80"/>
    <mergeCell ref="C78:C80"/>
    <mergeCell ref="D78:D80"/>
    <mergeCell ref="A88:A90"/>
    <mergeCell ref="B88:B90"/>
    <mergeCell ref="C88:C90"/>
    <mergeCell ref="D88:D90"/>
    <mergeCell ref="A85:A87"/>
    <mergeCell ref="B85:B87"/>
    <mergeCell ref="H82:H83"/>
    <mergeCell ref="I82:I83"/>
    <mergeCell ref="A81:A83"/>
    <mergeCell ref="B81:B83"/>
    <mergeCell ref="C81:C83"/>
    <mergeCell ref="E81:E83"/>
    <mergeCell ref="D81:D83"/>
    <mergeCell ref="S81:S83"/>
    <mergeCell ref="R81:R83"/>
    <mergeCell ref="J82:K83"/>
    <mergeCell ref="J81:K81"/>
    <mergeCell ref="L82:L83"/>
    <mergeCell ref="M82:M83"/>
    <mergeCell ref="N82:N83"/>
    <mergeCell ref="N89:N90"/>
    <mergeCell ref="M89:M90"/>
    <mergeCell ref="H89:H90"/>
    <mergeCell ref="I89:I90"/>
    <mergeCell ref="J89:K90"/>
    <mergeCell ref="J88:K88"/>
    <mergeCell ref="L89:L90"/>
    <mergeCell ref="B75:B77"/>
    <mergeCell ref="C75:C77"/>
    <mergeCell ref="D75:D77"/>
    <mergeCell ref="E75:E77"/>
    <mergeCell ref="L86:L87"/>
    <mergeCell ref="F81:F83"/>
    <mergeCell ref="E85:E87"/>
    <mergeCell ref="E78:E80"/>
    <mergeCell ref="F78:F80"/>
    <mergeCell ref="G78:G80"/>
    <mergeCell ref="E88:E90"/>
    <mergeCell ref="F88:F90"/>
    <mergeCell ref="G88:G90"/>
    <mergeCell ref="S75:S77"/>
    <mergeCell ref="I76:I77"/>
    <mergeCell ref="L76:L77"/>
    <mergeCell ref="M76:M77"/>
    <mergeCell ref="F75:F77"/>
    <mergeCell ref="R85:R87"/>
    <mergeCell ref="R88:R90"/>
    <mergeCell ref="G75:G77"/>
    <mergeCell ref="R75:R77"/>
    <mergeCell ref="F68:F70"/>
    <mergeCell ref="J76:K77"/>
    <mergeCell ref="H76:H77"/>
    <mergeCell ref="H72:H73"/>
    <mergeCell ref="I72:I73"/>
    <mergeCell ref="L72:L73"/>
    <mergeCell ref="M72:M73"/>
    <mergeCell ref="J69:K70"/>
    <mergeCell ref="I69:I70"/>
    <mergeCell ref="J72:K73"/>
    <mergeCell ref="G68:G70"/>
    <mergeCell ref="H69:H70"/>
    <mergeCell ref="J68:K68"/>
    <mergeCell ref="B68:B70"/>
    <mergeCell ref="C71:C73"/>
    <mergeCell ref="D71:D73"/>
    <mergeCell ref="E71:E73"/>
    <mergeCell ref="F71:F73"/>
    <mergeCell ref="G71:G73"/>
    <mergeCell ref="E68:E70"/>
    <mergeCell ref="F65:F67"/>
    <mergeCell ref="R65:R67"/>
    <mergeCell ref="J65:K65"/>
    <mergeCell ref="N66:N67"/>
    <mergeCell ref="M66:M67"/>
    <mergeCell ref="G65:G67"/>
    <mergeCell ref="H66:H67"/>
    <mergeCell ref="I66:I67"/>
    <mergeCell ref="J66:K67"/>
    <mergeCell ref="U62:U64"/>
    <mergeCell ref="E62:E64"/>
    <mergeCell ref="H63:H64"/>
    <mergeCell ref="M63:M64"/>
    <mergeCell ref="N63:N64"/>
    <mergeCell ref="A11:V11"/>
    <mergeCell ref="S12:S13"/>
    <mergeCell ref="A14:V14"/>
    <mergeCell ref="B12:B13"/>
    <mergeCell ref="R12:R13"/>
    <mergeCell ref="N36:N37"/>
    <mergeCell ref="M36:M37"/>
    <mergeCell ref="S32:S34"/>
    <mergeCell ref="S52:S54"/>
    <mergeCell ref="R45:R47"/>
    <mergeCell ref="S38:S40"/>
    <mergeCell ref="S41:S43"/>
    <mergeCell ref="N33:N34"/>
    <mergeCell ref="R38:R43"/>
    <mergeCell ref="R24:R26"/>
    <mergeCell ref="S21:S23"/>
    <mergeCell ref="N22:N23"/>
    <mergeCell ref="N25:N26"/>
    <mergeCell ref="R21:R23"/>
    <mergeCell ref="L22:L23"/>
    <mergeCell ref="S30:S31"/>
    <mergeCell ref="T21:T23"/>
    <mergeCell ref="S24:S26"/>
    <mergeCell ref="M25:M26"/>
    <mergeCell ref="N93:N94"/>
    <mergeCell ref="O63:O64"/>
    <mergeCell ref="S35:S37"/>
    <mergeCell ref="A61:V61"/>
    <mergeCell ref="A62:A64"/>
    <mergeCell ref="L25:L26"/>
    <mergeCell ref="L96:L97"/>
    <mergeCell ref="F27:F31"/>
    <mergeCell ref="G27:G31"/>
    <mergeCell ref="H46:H47"/>
    <mergeCell ref="G45:G47"/>
    <mergeCell ref="A44:V44"/>
    <mergeCell ref="U45:U47"/>
    <mergeCell ref="V32:V37"/>
    <mergeCell ref="L63:L64"/>
    <mergeCell ref="S27:S29"/>
    <mergeCell ref="D95:D97"/>
    <mergeCell ref="C95:C97"/>
    <mergeCell ref="T95:T97"/>
    <mergeCell ref="S95:S97"/>
    <mergeCell ref="R95:R97"/>
    <mergeCell ref="R92:R94"/>
    <mergeCell ref="M93:M94"/>
    <mergeCell ref="G95:G97"/>
    <mergeCell ref="J95:K95"/>
    <mergeCell ref="M96:M97"/>
    <mergeCell ref="N96:N97"/>
    <mergeCell ref="F95:F97"/>
    <mergeCell ref="E95:E97"/>
    <mergeCell ref="J92:K92"/>
    <mergeCell ref="J96:K97"/>
    <mergeCell ref="E92:E94"/>
    <mergeCell ref="H96:H97"/>
    <mergeCell ref="G92:G94"/>
    <mergeCell ref="I96:I97"/>
    <mergeCell ref="F92:F94"/>
    <mergeCell ref="H93:H94"/>
    <mergeCell ref="D2:F2"/>
    <mergeCell ref="G2:I2"/>
    <mergeCell ref="J2:L2"/>
    <mergeCell ref="D9:F9"/>
    <mergeCell ref="D3:F3"/>
    <mergeCell ref="G3:I3"/>
    <mergeCell ref="J3:L3"/>
    <mergeCell ref="H12:K13"/>
    <mergeCell ref="A91:V91"/>
    <mergeCell ref="M1:Q1"/>
    <mergeCell ref="M2:Q2"/>
    <mergeCell ref="M3:Q3"/>
    <mergeCell ref="M8:Q8"/>
    <mergeCell ref="K4:Q4"/>
    <mergeCell ref="J7:Q7"/>
    <mergeCell ref="N6:Q6"/>
    <mergeCell ref="M5:Q5"/>
    <mergeCell ref="J8:L8"/>
    <mergeCell ref="A27:A31"/>
    <mergeCell ref="V85:V87"/>
    <mergeCell ref="S92:S94"/>
    <mergeCell ref="A84:V84"/>
    <mergeCell ref="V65:V67"/>
    <mergeCell ref="J71:K71"/>
    <mergeCell ref="J75:K75"/>
    <mergeCell ref="J93:K94"/>
    <mergeCell ref="L93:L94"/>
    <mergeCell ref="I93:I94"/>
    <mergeCell ref="V126:V127"/>
    <mergeCell ref="V12:V13"/>
    <mergeCell ref="U12:U13"/>
    <mergeCell ref="T12:T13"/>
    <mergeCell ref="T92:T94"/>
    <mergeCell ref="U92:U94"/>
    <mergeCell ref="V92:V94"/>
    <mergeCell ref="V106:V107"/>
    <mergeCell ref="T58:T60"/>
    <mergeCell ref="V110:V111"/>
    <mergeCell ref="R9:V9"/>
    <mergeCell ref="R8:V8"/>
    <mergeCell ref="J9:L9"/>
    <mergeCell ref="G9:I9"/>
    <mergeCell ref="G12:G13"/>
    <mergeCell ref="M9:Q9"/>
    <mergeCell ref="A1:C1"/>
    <mergeCell ref="A2:C2"/>
    <mergeCell ref="A3:C3"/>
    <mergeCell ref="A8:C8"/>
    <mergeCell ref="R2:V2"/>
    <mergeCell ref="R3:V3"/>
    <mergeCell ref="R1:V1"/>
    <mergeCell ref="R4:V4"/>
    <mergeCell ref="R7:V7"/>
    <mergeCell ref="D8:F8"/>
    <mergeCell ref="A58:A60"/>
    <mergeCell ref="A12:A13"/>
    <mergeCell ref="C12:C13"/>
    <mergeCell ref="D12:F12"/>
    <mergeCell ref="L12:N13"/>
    <mergeCell ref="A9:C9"/>
    <mergeCell ref="A10:V10"/>
    <mergeCell ref="C58:C60"/>
    <mergeCell ref="A21:A23"/>
    <mergeCell ref="E24:E26"/>
    <mergeCell ref="A107:A125"/>
    <mergeCell ref="A102:A103"/>
    <mergeCell ref="A104:A105"/>
    <mergeCell ref="B92:B94"/>
    <mergeCell ref="A92:A94"/>
    <mergeCell ref="B95:B97"/>
    <mergeCell ref="A95:A97"/>
    <mergeCell ref="C92:C94"/>
    <mergeCell ref="D92:D94"/>
    <mergeCell ref="R27:R31"/>
    <mergeCell ref="C85:C87"/>
    <mergeCell ref="D85:D87"/>
    <mergeCell ref="T45:T47"/>
    <mergeCell ref="T65:T67"/>
    <mergeCell ref="F58:F60"/>
    <mergeCell ref="G58:G60"/>
    <mergeCell ref="D58:D60"/>
    <mergeCell ref="V88:V90"/>
    <mergeCell ref="U88:U90"/>
    <mergeCell ref="S88:S90"/>
    <mergeCell ref="U95:U97"/>
    <mergeCell ref="V95:V97"/>
    <mergeCell ref="T88:T90"/>
    <mergeCell ref="S120:S121"/>
    <mergeCell ref="O93:O94"/>
    <mergeCell ref="S122:T123"/>
    <mergeCell ref="U122:V123"/>
    <mergeCell ref="T120:T121"/>
    <mergeCell ref="U120:V121"/>
    <mergeCell ref="V112:V113"/>
    <mergeCell ref="V118:V119"/>
    <mergeCell ref="V114:V115"/>
    <mergeCell ref="V104:V105"/>
    <mergeCell ref="J85:K85"/>
    <mergeCell ref="S85:S87"/>
    <mergeCell ref="F85:F87"/>
    <mergeCell ref="G85:G87"/>
    <mergeCell ref="O86:O87"/>
    <mergeCell ref="M86:M87"/>
    <mergeCell ref="N86:N87"/>
    <mergeCell ref="I86:I87"/>
    <mergeCell ref="H86:H87"/>
    <mergeCell ref="J86:K87"/>
    <mergeCell ref="B62:B64"/>
    <mergeCell ref="C62:C64"/>
    <mergeCell ref="E58:E60"/>
    <mergeCell ref="G62:G64"/>
    <mergeCell ref="R62:R64"/>
    <mergeCell ref="J62:K62"/>
    <mergeCell ref="I63:I64"/>
    <mergeCell ref="J63:K64"/>
    <mergeCell ref="D62:D64"/>
    <mergeCell ref="E65:E67"/>
    <mergeCell ref="A65:A67"/>
    <mergeCell ref="B65:B67"/>
    <mergeCell ref="C65:C67"/>
    <mergeCell ref="D65:D67"/>
    <mergeCell ref="A71:A73"/>
    <mergeCell ref="B71:B73"/>
    <mergeCell ref="C68:C70"/>
    <mergeCell ref="D68:D70"/>
    <mergeCell ref="A68:A70"/>
    <mergeCell ref="F24:F26"/>
    <mergeCell ref="G24:G26"/>
    <mergeCell ref="A24:A26"/>
    <mergeCell ref="B24:B26"/>
    <mergeCell ref="C24:C26"/>
    <mergeCell ref="D24:D26"/>
    <mergeCell ref="E21:E23"/>
    <mergeCell ref="F21:F23"/>
    <mergeCell ref="C32:C37"/>
    <mergeCell ref="B58:B60"/>
    <mergeCell ref="G81:G83"/>
    <mergeCell ref="T75:T77"/>
    <mergeCell ref="S45:S47"/>
    <mergeCell ref="J58:K58"/>
    <mergeCell ref="L53:L54"/>
    <mergeCell ref="I55:I56"/>
    <mergeCell ref="L36:L37"/>
    <mergeCell ref="M33:M34"/>
    <mergeCell ref="U71:U73"/>
    <mergeCell ref="L59:L60"/>
    <mergeCell ref="J59:K60"/>
    <mergeCell ref="R58:R60"/>
    <mergeCell ref="S65:S67"/>
    <mergeCell ref="U68:U70"/>
    <mergeCell ref="U58:U60"/>
    <mergeCell ref="S58:S60"/>
    <mergeCell ref="S62:S64"/>
    <mergeCell ref="T62:T64"/>
    <mergeCell ref="G21:G23"/>
    <mergeCell ref="E27:E31"/>
    <mergeCell ref="T48:T50"/>
    <mergeCell ref="U48:U50"/>
    <mergeCell ref="I49:I50"/>
    <mergeCell ref="U27:U31"/>
    <mergeCell ref="N28:N29"/>
    <mergeCell ref="I28:I31"/>
    <mergeCell ref="L33:L34"/>
    <mergeCell ref="T32:T37"/>
    <mergeCell ref="U32:U37"/>
    <mergeCell ref="V68:V70"/>
    <mergeCell ref="T68:T70"/>
    <mergeCell ref="S68:S70"/>
    <mergeCell ref="M69:M70"/>
    <mergeCell ref="N69:N70"/>
    <mergeCell ref="R55:R56"/>
    <mergeCell ref="N59:N60"/>
    <mergeCell ref="B27:B31"/>
    <mergeCell ref="C27:C31"/>
    <mergeCell ref="D27:D31"/>
    <mergeCell ref="B21:B23"/>
    <mergeCell ref="C21:C23"/>
    <mergeCell ref="D21:D23"/>
    <mergeCell ref="R5:V5"/>
    <mergeCell ref="R6:V6"/>
    <mergeCell ref="V21:V23"/>
    <mergeCell ref="I22:I23"/>
    <mergeCell ref="M22:M23"/>
    <mergeCell ref="J15:K15"/>
    <mergeCell ref="I16:I17"/>
    <mergeCell ref="U21:U23"/>
    <mergeCell ref="O12:Q13"/>
    <mergeCell ref="G8:I8"/>
    <mergeCell ref="V27:V31"/>
    <mergeCell ref="T24:T26"/>
    <mergeCell ref="U24:U26"/>
    <mergeCell ref="V24:V26"/>
    <mergeCell ref="T27:T31"/>
    <mergeCell ref="I46:I47"/>
    <mergeCell ref="J27:K27"/>
    <mergeCell ref="J28:K31"/>
    <mergeCell ref="N30:N31"/>
    <mergeCell ref="L30:L31"/>
    <mergeCell ref="I25:I26"/>
    <mergeCell ref="J18:K20"/>
    <mergeCell ref="H25:H26"/>
    <mergeCell ref="J24:K24"/>
    <mergeCell ref="J25:K26"/>
    <mergeCell ref="I33:I37"/>
    <mergeCell ref="J22:K23"/>
    <mergeCell ref="J21:K21"/>
    <mergeCell ref="H22:H23"/>
    <mergeCell ref="J45:K45"/>
    <mergeCell ref="H28:H31"/>
    <mergeCell ref="G32:G37"/>
    <mergeCell ref="F32:F37"/>
    <mergeCell ref="I39:I43"/>
    <mergeCell ref="J39:K43"/>
    <mergeCell ref="A48:A50"/>
    <mergeCell ref="L49:L50"/>
    <mergeCell ref="B48:B50"/>
    <mergeCell ref="C48:C50"/>
    <mergeCell ref="D48:D50"/>
    <mergeCell ref="E48:E50"/>
    <mergeCell ref="H49:H50"/>
    <mergeCell ref="J49:K50"/>
    <mergeCell ref="F48:F50"/>
    <mergeCell ref="G48:G50"/>
    <mergeCell ref="H55:H56"/>
    <mergeCell ref="I59:I60"/>
    <mergeCell ref="O49:O50"/>
    <mergeCell ref="M49:M50"/>
    <mergeCell ref="M59:M60"/>
    <mergeCell ref="M53:M54"/>
    <mergeCell ref="L55:L56"/>
    <mergeCell ref="J55:K56"/>
    <mergeCell ref="N49:N50"/>
    <mergeCell ref="H59:H60"/>
    <mergeCell ref="A75:A77"/>
    <mergeCell ref="R48:R50"/>
    <mergeCell ref="L66:L67"/>
    <mergeCell ref="L69:L70"/>
    <mergeCell ref="A74:V74"/>
    <mergeCell ref="J48:K48"/>
    <mergeCell ref="N76:N77"/>
    <mergeCell ref="N72:N73"/>
    <mergeCell ref="V55:V56"/>
    <mergeCell ref="T52:T54"/>
    <mergeCell ref="L28:L29"/>
    <mergeCell ref="M28:M29"/>
    <mergeCell ref="M30:M31"/>
    <mergeCell ref="E18:E20"/>
    <mergeCell ref="D18:D20"/>
    <mergeCell ref="R32:R37"/>
    <mergeCell ref="N19:N20"/>
    <mergeCell ref="M19:M20"/>
    <mergeCell ref="L19:L20"/>
    <mergeCell ref="I18:I20"/>
    <mergeCell ref="L39:L40"/>
    <mergeCell ref="L42:L43"/>
    <mergeCell ref="N42:N43"/>
    <mergeCell ref="N39:N40"/>
    <mergeCell ref="J33:K37"/>
    <mergeCell ref="B32:B37"/>
    <mergeCell ref="G38:G43"/>
    <mergeCell ref="M42:M43"/>
    <mergeCell ref="M39:M40"/>
    <mergeCell ref="H33:H37"/>
    <mergeCell ref="A32:A37"/>
    <mergeCell ref="H39:H43"/>
    <mergeCell ref="E32:E37"/>
    <mergeCell ref="D32:D37"/>
    <mergeCell ref="F38:F43"/>
    <mergeCell ref="A38:A43"/>
    <mergeCell ref="B38:B43"/>
    <mergeCell ref="E38:E43"/>
    <mergeCell ref="D38:D43"/>
    <mergeCell ref="C38:C43"/>
    <mergeCell ref="W65:W67"/>
    <mergeCell ref="U65:U67"/>
    <mergeCell ref="V45:V47"/>
    <mergeCell ref="A57:V57"/>
    <mergeCell ref="A51:V51"/>
    <mergeCell ref="F62:F64"/>
    <mergeCell ref="V62:V64"/>
    <mergeCell ref="V58:V60"/>
    <mergeCell ref="U55:U56"/>
    <mergeCell ref="T55:T56"/>
    <mergeCell ref="S55:S56"/>
    <mergeCell ref="U52:U54"/>
    <mergeCell ref="V52:V54"/>
    <mergeCell ref="T38:T43"/>
    <mergeCell ref="V38:V43"/>
    <mergeCell ref="U38:U43"/>
    <mergeCell ref="V48:V50"/>
    <mergeCell ref="S48:S5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G22"/>
  <sheetViews>
    <sheetView showZeros="0" tabSelected="1" zoomScale="58" zoomScaleNormal="58" zoomScalePageLayoutView="0" workbookViewId="0" topLeftCell="BU1">
      <selection activeCell="CG5" sqref="CG5:CG12"/>
    </sheetView>
  </sheetViews>
  <sheetFormatPr defaultColWidth="11.421875" defaultRowHeight="15"/>
  <cols>
    <col min="1" max="1" width="32.7109375" style="16" customWidth="1"/>
    <col min="2" max="2" width="31.57421875" style="16" customWidth="1"/>
    <col min="3" max="3" width="18.7109375" style="16" customWidth="1"/>
    <col min="4" max="4" width="34.421875" style="16" customWidth="1"/>
    <col min="5" max="8" width="18.7109375" style="16" customWidth="1"/>
    <col min="9" max="16" width="18.7109375" style="15" customWidth="1"/>
    <col min="17" max="17" width="21.00390625" style="15" customWidth="1"/>
    <col min="18" max="19" width="18.7109375" style="15" customWidth="1"/>
    <col min="20" max="20" width="23.140625" style="15" customWidth="1"/>
    <col min="21" max="29" width="18.7109375" style="15" customWidth="1"/>
    <col min="30" max="30" width="29.00390625" style="15" customWidth="1"/>
    <col min="31" max="31" width="18.7109375" style="15" customWidth="1"/>
    <col min="32" max="32" width="32.28125" style="15" customWidth="1"/>
    <col min="33" max="33" width="18.7109375" style="15" customWidth="1"/>
    <col min="34" max="34" width="34.8515625" style="15" customWidth="1"/>
    <col min="35" max="35" width="18.7109375" style="15" customWidth="1"/>
    <col min="36" max="36" width="32.57421875" style="15" customWidth="1"/>
    <col min="37" max="41" width="18.7109375" style="15" customWidth="1"/>
    <col min="42" max="42" width="25.8515625" style="15" customWidth="1"/>
    <col min="43" max="43" width="18.7109375" style="15" customWidth="1"/>
    <col min="44" max="44" width="27.00390625" style="15" customWidth="1"/>
    <col min="45" max="45" width="27.140625" style="15" customWidth="1"/>
    <col min="46" max="46" width="28.00390625" style="15" customWidth="1"/>
    <col min="47" max="47" width="18.7109375" style="15" customWidth="1"/>
    <col min="48" max="48" width="24.8515625" style="15" customWidth="1"/>
    <col min="49" max="49" width="34.7109375" style="15" customWidth="1"/>
    <col min="50" max="50" width="30.8515625" style="15" customWidth="1"/>
    <col min="51" max="51" width="18.7109375" style="15" customWidth="1"/>
    <col min="52" max="52" width="30.8515625" style="15" customWidth="1"/>
    <col min="53" max="53" width="18.7109375" style="15" customWidth="1"/>
    <col min="54" max="54" width="21.140625" style="15" customWidth="1"/>
    <col min="55" max="55" width="18.7109375" style="15" customWidth="1"/>
    <col min="56" max="56" width="26.140625" style="15" customWidth="1"/>
    <col min="57" max="58" width="23.421875" style="15" customWidth="1"/>
    <col min="59" max="59" width="18.7109375" style="15" customWidth="1"/>
    <col min="60" max="60" width="28.28125" style="15" customWidth="1"/>
    <col min="61" max="64" width="18.7109375" style="15" customWidth="1"/>
    <col min="65" max="65" width="26.140625" style="15" customWidth="1"/>
    <col min="66" max="66" width="30.00390625" style="15" customWidth="1"/>
    <col min="67" max="67" width="18.7109375" style="15" customWidth="1"/>
    <col min="68" max="68" width="29.00390625" style="15" customWidth="1"/>
    <col min="69" max="72" width="18.7109375" style="15" customWidth="1"/>
    <col min="73" max="73" width="25.421875" style="15" customWidth="1"/>
    <col min="74" max="75" width="18.7109375" style="15" customWidth="1"/>
    <col min="76" max="76" width="25.8515625" style="15" customWidth="1"/>
    <col min="77" max="77" width="29.57421875" style="15" customWidth="1"/>
    <col min="78" max="78" width="28.00390625" style="15" customWidth="1"/>
    <col min="79" max="79" width="18.7109375" style="15" customWidth="1"/>
    <col min="80" max="80" width="28.7109375" style="15" customWidth="1"/>
    <col min="81" max="84" width="18.7109375" style="15" customWidth="1"/>
    <col min="85" max="85" width="63.140625" style="15" customWidth="1"/>
    <col min="86" max="16384" width="11.421875" style="15" customWidth="1"/>
  </cols>
  <sheetData>
    <row r="1" spans="1:85" s="63" customFormat="1" ht="45" customHeight="1">
      <c r="A1" s="376" t="s">
        <v>34</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0" t="s">
        <v>0</v>
      </c>
    </row>
    <row r="2" spans="1:85" s="64" customFormat="1" ht="31.5" customHeight="1" thickBot="1">
      <c r="A2" s="373" t="s">
        <v>33</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1"/>
    </row>
    <row r="3" spans="1:85" s="64" customFormat="1" ht="36" customHeight="1">
      <c r="A3" s="367" t="s">
        <v>63</v>
      </c>
      <c r="B3" s="368"/>
      <c r="C3" s="368"/>
      <c r="D3" s="369"/>
      <c r="E3" s="367" t="s">
        <v>16</v>
      </c>
      <c r="F3" s="368"/>
      <c r="G3" s="368"/>
      <c r="H3" s="369"/>
      <c r="I3" s="367" t="s">
        <v>15</v>
      </c>
      <c r="J3" s="368"/>
      <c r="K3" s="368"/>
      <c r="L3" s="369"/>
      <c r="M3" s="367" t="s">
        <v>32</v>
      </c>
      <c r="N3" s="368"/>
      <c r="O3" s="368"/>
      <c r="P3" s="369"/>
      <c r="Q3" s="367" t="s">
        <v>31</v>
      </c>
      <c r="R3" s="368"/>
      <c r="S3" s="368"/>
      <c r="T3" s="369"/>
      <c r="U3" s="367" t="s">
        <v>30</v>
      </c>
      <c r="V3" s="368"/>
      <c r="W3" s="368"/>
      <c r="X3" s="369"/>
      <c r="Y3" s="367" t="s">
        <v>29</v>
      </c>
      <c r="Z3" s="368"/>
      <c r="AA3" s="368"/>
      <c r="AB3" s="369"/>
      <c r="AC3" s="367" t="s">
        <v>28</v>
      </c>
      <c r="AD3" s="368"/>
      <c r="AE3" s="368"/>
      <c r="AF3" s="369"/>
      <c r="AG3" s="367" t="s">
        <v>27</v>
      </c>
      <c r="AH3" s="368"/>
      <c r="AI3" s="368"/>
      <c r="AJ3" s="369"/>
      <c r="AK3" s="367" t="s">
        <v>26</v>
      </c>
      <c r="AL3" s="368"/>
      <c r="AM3" s="368"/>
      <c r="AN3" s="369"/>
      <c r="AO3" s="367" t="s">
        <v>25</v>
      </c>
      <c r="AP3" s="368"/>
      <c r="AQ3" s="368"/>
      <c r="AR3" s="369"/>
      <c r="AS3" s="367" t="s">
        <v>24</v>
      </c>
      <c r="AT3" s="368"/>
      <c r="AU3" s="368"/>
      <c r="AV3" s="369"/>
      <c r="AW3" s="367" t="s">
        <v>23</v>
      </c>
      <c r="AX3" s="368"/>
      <c r="AY3" s="368"/>
      <c r="AZ3" s="369"/>
      <c r="BA3" s="367" t="s">
        <v>22</v>
      </c>
      <c r="BB3" s="368"/>
      <c r="BC3" s="368"/>
      <c r="BD3" s="369"/>
      <c r="BE3" s="367" t="s">
        <v>86</v>
      </c>
      <c r="BF3" s="368"/>
      <c r="BG3" s="368"/>
      <c r="BH3" s="369"/>
      <c r="BI3" s="367" t="s">
        <v>21</v>
      </c>
      <c r="BJ3" s="368"/>
      <c r="BK3" s="368"/>
      <c r="BL3" s="369"/>
      <c r="BM3" s="367" t="s">
        <v>20</v>
      </c>
      <c r="BN3" s="368"/>
      <c r="BO3" s="368"/>
      <c r="BP3" s="369"/>
      <c r="BQ3" s="367" t="s">
        <v>19</v>
      </c>
      <c r="BR3" s="368"/>
      <c r="BS3" s="368"/>
      <c r="BT3" s="369"/>
      <c r="BU3" s="367" t="s">
        <v>18</v>
      </c>
      <c r="BV3" s="368"/>
      <c r="BW3" s="368"/>
      <c r="BX3" s="369"/>
      <c r="BY3" s="367" t="s">
        <v>17</v>
      </c>
      <c r="BZ3" s="368"/>
      <c r="CA3" s="368"/>
      <c r="CB3" s="369"/>
      <c r="CC3" s="367" t="s">
        <v>10</v>
      </c>
      <c r="CD3" s="368"/>
      <c r="CE3" s="368"/>
      <c r="CF3" s="369"/>
      <c r="CG3" s="372"/>
    </row>
    <row r="4" spans="1:85" s="64" customFormat="1" ht="73.5" customHeight="1">
      <c r="A4" s="65" t="s">
        <v>14</v>
      </c>
      <c r="B4" s="66" t="s">
        <v>13</v>
      </c>
      <c r="C4" s="66" t="s">
        <v>12</v>
      </c>
      <c r="D4" s="67" t="s">
        <v>11</v>
      </c>
      <c r="E4" s="65" t="s">
        <v>14</v>
      </c>
      <c r="F4" s="66" t="s">
        <v>13</v>
      </c>
      <c r="G4" s="66" t="s">
        <v>12</v>
      </c>
      <c r="H4" s="67" t="s">
        <v>11</v>
      </c>
      <c r="I4" s="65" t="s">
        <v>14</v>
      </c>
      <c r="J4" s="66" t="s">
        <v>13</v>
      </c>
      <c r="K4" s="66" t="s">
        <v>12</v>
      </c>
      <c r="L4" s="67" t="s">
        <v>11</v>
      </c>
      <c r="M4" s="65" t="s">
        <v>14</v>
      </c>
      <c r="N4" s="66" t="s">
        <v>13</v>
      </c>
      <c r="O4" s="66" t="s">
        <v>12</v>
      </c>
      <c r="P4" s="67" t="s">
        <v>11</v>
      </c>
      <c r="Q4" s="65" t="s">
        <v>14</v>
      </c>
      <c r="R4" s="66" t="s">
        <v>13</v>
      </c>
      <c r="S4" s="66" t="s">
        <v>12</v>
      </c>
      <c r="T4" s="67" t="s">
        <v>11</v>
      </c>
      <c r="U4" s="65" t="s">
        <v>14</v>
      </c>
      <c r="V4" s="66" t="s">
        <v>13</v>
      </c>
      <c r="W4" s="66" t="s">
        <v>12</v>
      </c>
      <c r="X4" s="67" t="s">
        <v>11</v>
      </c>
      <c r="Y4" s="65" t="s">
        <v>14</v>
      </c>
      <c r="Z4" s="66" t="s">
        <v>13</v>
      </c>
      <c r="AA4" s="66" t="s">
        <v>12</v>
      </c>
      <c r="AB4" s="67" t="s">
        <v>11</v>
      </c>
      <c r="AC4" s="65" t="s">
        <v>14</v>
      </c>
      <c r="AD4" s="66" t="s">
        <v>13</v>
      </c>
      <c r="AE4" s="66" t="s">
        <v>12</v>
      </c>
      <c r="AF4" s="67" t="s">
        <v>11</v>
      </c>
      <c r="AG4" s="65" t="s">
        <v>14</v>
      </c>
      <c r="AH4" s="66" t="s">
        <v>13</v>
      </c>
      <c r="AI4" s="66" t="s">
        <v>12</v>
      </c>
      <c r="AJ4" s="67" t="s">
        <v>11</v>
      </c>
      <c r="AK4" s="65" t="s">
        <v>14</v>
      </c>
      <c r="AL4" s="66" t="s">
        <v>13</v>
      </c>
      <c r="AM4" s="66" t="s">
        <v>12</v>
      </c>
      <c r="AN4" s="67" t="s">
        <v>11</v>
      </c>
      <c r="AO4" s="65" t="s">
        <v>14</v>
      </c>
      <c r="AP4" s="66" t="s">
        <v>13</v>
      </c>
      <c r="AQ4" s="66" t="s">
        <v>12</v>
      </c>
      <c r="AR4" s="67" t="s">
        <v>11</v>
      </c>
      <c r="AS4" s="65" t="s">
        <v>14</v>
      </c>
      <c r="AT4" s="66" t="s">
        <v>13</v>
      </c>
      <c r="AU4" s="66" t="s">
        <v>12</v>
      </c>
      <c r="AV4" s="67" t="s">
        <v>11</v>
      </c>
      <c r="AW4" s="65" t="s">
        <v>14</v>
      </c>
      <c r="AX4" s="66" t="s">
        <v>13</v>
      </c>
      <c r="AY4" s="66" t="s">
        <v>12</v>
      </c>
      <c r="AZ4" s="67" t="s">
        <v>11</v>
      </c>
      <c r="BA4" s="65" t="s">
        <v>14</v>
      </c>
      <c r="BB4" s="66" t="s">
        <v>13</v>
      </c>
      <c r="BC4" s="66" t="s">
        <v>12</v>
      </c>
      <c r="BD4" s="67" t="s">
        <v>11</v>
      </c>
      <c r="BE4" s="65" t="s">
        <v>14</v>
      </c>
      <c r="BF4" s="66" t="s">
        <v>13</v>
      </c>
      <c r="BG4" s="66" t="s">
        <v>12</v>
      </c>
      <c r="BH4" s="67" t="s">
        <v>11</v>
      </c>
      <c r="BI4" s="65" t="s">
        <v>14</v>
      </c>
      <c r="BJ4" s="66" t="s">
        <v>13</v>
      </c>
      <c r="BK4" s="66" t="s">
        <v>12</v>
      </c>
      <c r="BL4" s="67" t="s">
        <v>11</v>
      </c>
      <c r="BM4" s="65" t="s">
        <v>14</v>
      </c>
      <c r="BN4" s="66" t="s">
        <v>13</v>
      </c>
      <c r="BO4" s="66" t="s">
        <v>12</v>
      </c>
      <c r="BP4" s="67" t="s">
        <v>11</v>
      </c>
      <c r="BQ4" s="65" t="s">
        <v>14</v>
      </c>
      <c r="BR4" s="66" t="s">
        <v>13</v>
      </c>
      <c r="BS4" s="66" t="s">
        <v>12</v>
      </c>
      <c r="BT4" s="67" t="s">
        <v>11</v>
      </c>
      <c r="BU4" s="65" t="s">
        <v>14</v>
      </c>
      <c r="BV4" s="66" t="s">
        <v>13</v>
      </c>
      <c r="BW4" s="66" t="s">
        <v>12</v>
      </c>
      <c r="BX4" s="67" t="s">
        <v>11</v>
      </c>
      <c r="BY4" s="65" t="s">
        <v>14</v>
      </c>
      <c r="BZ4" s="66" t="s">
        <v>13</v>
      </c>
      <c r="CA4" s="66" t="s">
        <v>12</v>
      </c>
      <c r="CB4" s="67" t="s">
        <v>11</v>
      </c>
      <c r="CC4" s="65" t="s">
        <v>14</v>
      </c>
      <c r="CD4" s="66" t="s">
        <v>13</v>
      </c>
      <c r="CE4" s="66" t="s">
        <v>12</v>
      </c>
      <c r="CF4" s="67" t="s">
        <v>11</v>
      </c>
      <c r="CG4" s="372"/>
    </row>
    <row r="5" spans="1:85" ht="20.25">
      <c r="A5" s="42">
        <f>BE5+AW5+AS5+Q5</f>
        <v>500000</v>
      </c>
      <c r="B5" s="43">
        <f>BN5+BF5+BB5+AX5+AP5</f>
        <v>972247.53</v>
      </c>
      <c r="C5" s="133">
        <v>0.0521</v>
      </c>
      <c r="D5" s="41">
        <f>A5+B5</f>
        <v>1472247.53</v>
      </c>
      <c r="E5" s="36">
        <f>H5-F5</f>
        <v>0</v>
      </c>
      <c r="F5" s="37"/>
      <c r="G5" s="38" t="e">
        <f>(H5/$H$15)</f>
        <v>#DIV/0!</v>
      </c>
      <c r="H5" s="39"/>
      <c r="I5" s="36">
        <f>L5-J5</f>
        <v>0</v>
      </c>
      <c r="J5" s="37"/>
      <c r="K5" s="38" t="e">
        <f>(L5/$L$15)</f>
        <v>#DIV/0!</v>
      </c>
      <c r="L5" s="39"/>
      <c r="M5" s="36">
        <f>P5-N5</f>
        <v>0</v>
      </c>
      <c r="N5" s="37"/>
      <c r="O5" s="38" t="e">
        <f>(P5/$P$15)</f>
        <v>#DIV/0!</v>
      </c>
      <c r="P5" s="39"/>
      <c r="Q5" s="99"/>
      <c r="R5" s="37"/>
      <c r="S5" s="38" t="e">
        <f>(T5/$T$15)</f>
        <v>#DIV/0!</v>
      </c>
      <c r="T5" s="96"/>
      <c r="U5" s="36">
        <f>X5-V5</f>
        <v>0</v>
      </c>
      <c r="V5" s="37"/>
      <c r="W5" s="38" t="e">
        <f>(X5/$X$15)</f>
        <v>#DIV/0!</v>
      </c>
      <c r="X5" s="39"/>
      <c r="Y5" s="36">
        <f>AB5-Z5</f>
        <v>0</v>
      </c>
      <c r="Z5" s="37"/>
      <c r="AA5" s="38" t="e">
        <f>(AB5/$AB$15)</f>
        <v>#DIV/0!</v>
      </c>
      <c r="AB5" s="39"/>
      <c r="AC5" s="36">
        <f>AF5-AD5</f>
        <v>0</v>
      </c>
      <c r="AD5" s="43"/>
      <c r="AE5" s="44">
        <f>(AF5/$AF$15)</f>
        <v>0</v>
      </c>
      <c r="AF5" s="41"/>
      <c r="AG5" s="36">
        <f>AJ5-AH5</f>
        <v>0</v>
      </c>
      <c r="AH5" s="103"/>
      <c r="AI5" s="44">
        <f>(AJ5/$AJ$15)</f>
        <v>0</v>
      </c>
      <c r="AJ5" s="41"/>
      <c r="AK5" s="36">
        <f>AN5-AL5</f>
        <v>0</v>
      </c>
      <c r="AL5" s="37"/>
      <c r="AM5" s="38" t="e">
        <f>(AN5/$AN$15)</f>
        <v>#DIV/0!</v>
      </c>
      <c r="AN5" s="39"/>
      <c r="AO5" s="36">
        <f>AR5-AP5</f>
        <v>0</v>
      </c>
      <c r="AP5" s="43">
        <v>200000</v>
      </c>
      <c r="AQ5" s="44">
        <f>(AR5/$AR$15)</f>
        <v>0.7272727272727273</v>
      </c>
      <c r="AR5" s="41">
        <v>200000</v>
      </c>
      <c r="AS5" s="42"/>
      <c r="AT5" s="43"/>
      <c r="AU5" s="38">
        <f>(AV5/$AV$15)</f>
        <v>0</v>
      </c>
      <c r="AV5" s="41"/>
      <c r="AW5" s="42">
        <v>500000</v>
      </c>
      <c r="AX5" s="43">
        <v>360180.57</v>
      </c>
      <c r="AY5" s="44">
        <f>(AZ5/$AZ$15)</f>
        <v>0.01961851634815497</v>
      </c>
      <c r="AZ5" s="41">
        <f>AW5+AX5</f>
        <v>860180.5700000001</v>
      </c>
      <c r="BA5" s="36"/>
      <c r="BB5" s="103">
        <v>57703.61</v>
      </c>
      <c r="BC5" s="38">
        <f>(BD5/$BD$15)</f>
        <v>1</v>
      </c>
      <c r="BD5" s="96">
        <v>57703.61</v>
      </c>
      <c r="BE5" s="99"/>
      <c r="BF5" s="103">
        <v>154363.35</v>
      </c>
      <c r="BG5" s="38">
        <f>(BH5/$BH$15)</f>
        <v>1</v>
      </c>
      <c r="BH5" s="96">
        <v>354363.35</v>
      </c>
      <c r="BI5" s="36">
        <f>BL5-BJ5</f>
        <v>0</v>
      </c>
      <c r="BJ5" s="37"/>
      <c r="BK5" s="38" t="e">
        <f>(BL5/$BL$15)</f>
        <v>#DIV/0!</v>
      </c>
      <c r="BL5" s="39"/>
      <c r="BM5" s="108">
        <f>BP5-BN5</f>
        <v>0</v>
      </c>
      <c r="BN5" s="43">
        <v>200000</v>
      </c>
      <c r="BO5" s="44">
        <f>(BP5/$BP$15)</f>
        <v>0.10810810810810811</v>
      </c>
      <c r="BP5" s="107">
        <v>200000</v>
      </c>
      <c r="BQ5" s="36">
        <f>BT5-BR5</f>
        <v>0</v>
      </c>
      <c r="BR5" s="37"/>
      <c r="BS5" s="38" t="e">
        <f>(BT5/$BT$15)</f>
        <v>#DIV/0!</v>
      </c>
      <c r="BT5" s="39"/>
      <c r="BU5" s="36">
        <f>BX5-BV5</f>
        <v>0</v>
      </c>
      <c r="BV5" s="37"/>
      <c r="BW5" s="38">
        <f>(BX5/$BX$15)</f>
        <v>0</v>
      </c>
      <c r="BX5" s="39"/>
      <c r="BY5" s="36">
        <f>CB5-BZ5</f>
        <v>0</v>
      </c>
      <c r="BZ5" s="37"/>
      <c r="CA5" s="44">
        <f>(CB5/$CB$15)</f>
        <v>0</v>
      </c>
      <c r="CB5" s="39"/>
      <c r="CC5" s="36">
        <f>CF5-CD5</f>
        <v>0</v>
      </c>
      <c r="CD5" s="37"/>
      <c r="CE5" s="38" t="e">
        <f>(CF5/$CF$15)</f>
        <v>#DIV/0!</v>
      </c>
      <c r="CF5" s="39"/>
      <c r="CG5" s="95" t="s">
        <v>1</v>
      </c>
    </row>
    <row r="6" spans="1:85" ht="20.25">
      <c r="A6" s="42">
        <f aca="true" t="shared" si="0" ref="A6:A11">D6-B6</f>
        <v>9000000</v>
      </c>
      <c r="B6" s="43">
        <f aca="true" t="shared" si="1" ref="B6:B12">F6+J6+N6+R6+V6+Z6+AD6+AH6+AL6+AP6+AT6+AX6+BB6+BF6+BJ6+BN6+BR6+BV6+BZ6+CD6</f>
        <v>20667700</v>
      </c>
      <c r="C6" s="133">
        <v>0.4776</v>
      </c>
      <c r="D6" s="41">
        <f aca="true" t="shared" si="2" ref="D6:D11">H6+L6+P6+T6+X6+AB6+AJ6+AN6+AR6+AV6+AZ6+BD6+BH6+BL6+BP6+BT6+BX6+CB6+CF6</f>
        <v>29667700</v>
      </c>
      <c r="E6" s="36">
        <f aca="true" t="shared" si="3" ref="E6:E12">H6-F6</f>
        <v>0</v>
      </c>
      <c r="F6" s="37"/>
      <c r="G6" s="38" t="e">
        <f>(H6/$H$15)</f>
        <v>#DIV/0!</v>
      </c>
      <c r="H6" s="39"/>
      <c r="I6" s="36">
        <f aca="true" t="shared" si="4" ref="I6:I12">L6-J6</f>
        <v>0</v>
      </c>
      <c r="J6" s="37"/>
      <c r="K6" s="38" t="e">
        <f>(L6/$L$15)</f>
        <v>#DIV/0!</v>
      </c>
      <c r="L6" s="39"/>
      <c r="M6" s="36">
        <f aca="true" t="shared" si="5" ref="M6:M12">P6-N6</f>
        <v>0</v>
      </c>
      <c r="N6" s="37"/>
      <c r="O6" s="38" t="e">
        <f>(P6/$P$15)</f>
        <v>#DIV/0!</v>
      </c>
      <c r="P6" s="39"/>
      <c r="Q6" s="99">
        <f aca="true" t="shared" si="6" ref="Q6:Q12">T6-R6</f>
        <v>0</v>
      </c>
      <c r="R6" s="37"/>
      <c r="S6" s="38" t="e">
        <f>(T6/$T$15)</f>
        <v>#DIV/0!</v>
      </c>
      <c r="T6" s="96"/>
      <c r="U6" s="36">
        <f aca="true" t="shared" si="7" ref="U6:U12">X6-V6</f>
        <v>0</v>
      </c>
      <c r="V6" s="37"/>
      <c r="W6" s="38" t="e">
        <f>(X6/$X$15)</f>
        <v>#DIV/0!</v>
      </c>
      <c r="X6" s="39"/>
      <c r="Y6" s="36">
        <f aca="true" t="shared" si="8" ref="Y6:Y12">AB6-Z6</f>
        <v>0</v>
      </c>
      <c r="Z6" s="37"/>
      <c r="AA6" s="38" t="e">
        <f>(AB6/$AB$15)</f>
        <v>#DIV/0!</v>
      </c>
      <c r="AB6" s="39"/>
      <c r="AC6" s="36">
        <f aca="true" t="shared" si="9" ref="AC6:AC11">AF6-AD6</f>
        <v>0</v>
      </c>
      <c r="AD6" s="43"/>
      <c r="AE6" s="44">
        <f>(AF6/$AF$15)</f>
        <v>0</v>
      </c>
      <c r="AF6" s="41"/>
      <c r="AG6" s="36">
        <f aca="true" t="shared" si="10" ref="AG6:AG11">AJ6-AH6</f>
        <v>0</v>
      </c>
      <c r="AH6" s="103"/>
      <c r="AI6" s="44">
        <f>(AJ6/$AJ$15)</f>
        <v>0</v>
      </c>
      <c r="AJ6" s="41"/>
      <c r="AK6" s="36">
        <f aca="true" t="shared" si="11" ref="AK6:AK12">AN6-AL6</f>
        <v>0</v>
      </c>
      <c r="AL6" s="37"/>
      <c r="AM6" s="38" t="e">
        <f>(AN6/$AN$15)</f>
        <v>#DIV/0!</v>
      </c>
      <c r="AN6" s="39"/>
      <c r="AO6" s="36">
        <f aca="true" t="shared" si="12" ref="AO6:AO12">AR6-AP6</f>
        <v>0</v>
      </c>
      <c r="AP6" s="43"/>
      <c r="AQ6" s="44">
        <f>(AR6/$AR$15)</f>
        <v>0</v>
      </c>
      <c r="AR6" s="41"/>
      <c r="AS6" s="42">
        <f aca="true" t="shared" si="13" ref="AS6:AS11">AV6-AT6</f>
        <v>0</v>
      </c>
      <c r="AT6" s="43"/>
      <c r="AU6" s="38">
        <f>(AV6/$AV$15)</f>
        <v>0</v>
      </c>
      <c r="AV6" s="41"/>
      <c r="AW6" s="42">
        <v>9000000</v>
      </c>
      <c r="AX6" s="43">
        <v>20667700</v>
      </c>
      <c r="AY6" s="44">
        <f>(AZ6/$AZ$15)</f>
        <v>0.6766442741925188</v>
      </c>
      <c r="AZ6" s="41">
        <f>AW6+AX6</f>
        <v>29667700</v>
      </c>
      <c r="BA6" s="36">
        <f aca="true" t="shared" si="14" ref="BA6:BA12">BD6-BB6</f>
        <v>0</v>
      </c>
      <c r="BB6" s="103"/>
      <c r="BC6" s="38">
        <f>(BD6/$BD$15)</f>
        <v>0</v>
      </c>
      <c r="BD6" s="96"/>
      <c r="BE6" s="99">
        <f aca="true" t="shared" si="15" ref="BE6:BE12">BH6-BF6</f>
        <v>0</v>
      </c>
      <c r="BF6" s="103"/>
      <c r="BG6" s="38">
        <f>(BH6/$BH$15)</f>
        <v>0</v>
      </c>
      <c r="BH6" s="96"/>
      <c r="BI6" s="36">
        <f aca="true" t="shared" si="16" ref="BI6:BI12">BL6-BJ6</f>
        <v>0</v>
      </c>
      <c r="BJ6" s="37"/>
      <c r="BK6" s="38" t="e">
        <f>(BL6/$BL$15)</f>
        <v>#DIV/0!</v>
      </c>
      <c r="BL6" s="39"/>
      <c r="BM6" s="99">
        <f aca="true" t="shared" si="17" ref="BM6:BM12">BP6-BN6</f>
        <v>0</v>
      </c>
      <c r="BN6" s="37"/>
      <c r="BO6" s="44">
        <f>(BP6/$BP$15)</f>
        <v>0</v>
      </c>
      <c r="BP6" s="96"/>
      <c r="BQ6" s="36">
        <f aca="true" t="shared" si="18" ref="BQ6:BQ12">BT6-BR6</f>
        <v>0</v>
      </c>
      <c r="BR6" s="37"/>
      <c r="BS6" s="38" t="e">
        <f>(BT6/$BT$15)</f>
        <v>#DIV/0!</v>
      </c>
      <c r="BT6" s="39"/>
      <c r="BU6" s="36">
        <f aca="true" t="shared" si="19" ref="BU6:BU12">BX6-BV6</f>
        <v>0</v>
      </c>
      <c r="BV6" s="37"/>
      <c r="BW6" s="38">
        <f>(BX6/$BX$15)</f>
        <v>0</v>
      </c>
      <c r="BX6" s="39"/>
      <c r="BY6" s="36">
        <f aca="true" t="shared" si="20" ref="BY6:BY12">CB6-BZ6</f>
        <v>0</v>
      </c>
      <c r="BZ6" s="37"/>
      <c r="CA6" s="44">
        <f>(CB6/$CB$15)</f>
        <v>0</v>
      </c>
      <c r="CB6" s="39"/>
      <c r="CC6" s="36">
        <f aca="true" t="shared" si="21" ref="CC6:CC12">CF6-CD6</f>
        <v>0</v>
      </c>
      <c r="CD6" s="37"/>
      <c r="CE6" s="38" t="e">
        <f>(CF6/$CF$15)</f>
        <v>#DIV/0!</v>
      </c>
      <c r="CF6" s="39"/>
      <c r="CG6" s="95" t="s">
        <v>2</v>
      </c>
    </row>
    <row r="7" spans="1:85" ht="20.25">
      <c r="A7" s="42">
        <f t="shared" si="0"/>
        <v>1250000</v>
      </c>
      <c r="B7" s="43">
        <f t="shared" si="1"/>
        <v>0</v>
      </c>
      <c r="C7" s="133">
        <v>0.0201</v>
      </c>
      <c r="D7" s="41">
        <f t="shared" si="2"/>
        <v>1250000</v>
      </c>
      <c r="E7" s="36">
        <f t="shared" si="3"/>
        <v>0</v>
      </c>
      <c r="F7" s="37"/>
      <c r="G7" s="38" t="e">
        <f>(H7/$H$15)</f>
        <v>#DIV/0!</v>
      </c>
      <c r="H7" s="39"/>
      <c r="I7" s="36">
        <f t="shared" si="4"/>
        <v>0</v>
      </c>
      <c r="J7" s="37"/>
      <c r="K7" s="38" t="e">
        <f>(L7/$L$15)</f>
        <v>#DIV/0!</v>
      </c>
      <c r="L7" s="39"/>
      <c r="M7" s="36">
        <f t="shared" si="5"/>
        <v>0</v>
      </c>
      <c r="N7" s="37"/>
      <c r="O7" s="38" t="e">
        <f>(P7/$P$15)</f>
        <v>#DIV/0!</v>
      </c>
      <c r="P7" s="39"/>
      <c r="Q7" s="99">
        <f t="shared" si="6"/>
        <v>0</v>
      </c>
      <c r="R7" s="37"/>
      <c r="S7" s="38" t="e">
        <f>(T7/$T$15)</f>
        <v>#DIV/0!</v>
      </c>
      <c r="T7" s="96"/>
      <c r="U7" s="36">
        <f t="shared" si="7"/>
        <v>0</v>
      </c>
      <c r="V7" s="37"/>
      <c r="W7" s="38" t="e">
        <f>(X7/$X$15)</f>
        <v>#DIV/0!</v>
      </c>
      <c r="X7" s="39"/>
      <c r="Y7" s="36">
        <f t="shared" si="8"/>
        <v>0</v>
      </c>
      <c r="Z7" s="37"/>
      <c r="AA7" s="38" t="e">
        <f>(AB7/$AB$15)</f>
        <v>#DIV/0!</v>
      </c>
      <c r="AB7" s="39"/>
      <c r="AC7" s="36">
        <f t="shared" si="9"/>
        <v>0</v>
      </c>
      <c r="AD7" s="43"/>
      <c r="AE7" s="44">
        <f>(AF7/$AF$15)</f>
        <v>0</v>
      </c>
      <c r="AF7" s="41"/>
      <c r="AG7" s="36">
        <f t="shared" si="10"/>
        <v>0</v>
      </c>
      <c r="AH7" s="103"/>
      <c r="AI7" s="44">
        <f>(AJ7/$AJ$15)</f>
        <v>0</v>
      </c>
      <c r="AJ7" s="41"/>
      <c r="AK7" s="36">
        <f t="shared" si="11"/>
        <v>0</v>
      </c>
      <c r="AL7" s="37"/>
      <c r="AM7" s="38" t="e">
        <f>(AN7/$AN$15)</f>
        <v>#DIV/0!</v>
      </c>
      <c r="AN7" s="39"/>
      <c r="AO7" s="36">
        <f t="shared" si="12"/>
        <v>0</v>
      </c>
      <c r="AP7" s="43"/>
      <c r="AQ7" s="44">
        <f>(AR7/$AR$15)</f>
        <v>0</v>
      </c>
      <c r="AR7" s="41"/>
      <c r="AS7" s="42">
        <f t="shared" si="13"/>
        <v>0</v>
      </c>
      <c r="AT7" s="43"/>
      <c r="AU7" s="38">
        <f>(AV7/$AV$15)</f>
        <v>0</v>
      </c>
      <c r="AV7" s="41"/>
      <c r="AW7" s="42">
        <f>AZ7-AX7</f>
        <v>0</v>
      </c>
      <c r="AX7" s="43"/>
      <c r="AY7" s="44">
        <f>(AZ7/$AZ$15)</f>
        <v>0</v>
      </c>
      <c r="AZ7" s="41"/>
      <c r="BA7" s="36">
        <f t="shared" si="14"/>
        <v>0</v>
      </c>
      <c r="BB7" s="103"/>
      <c r="BC7" s="38">
        <f>(BD7/$BD$15)</f>
        <v>0</v>
      </c>
      <c r="BD7" s="96"/>
      <c r="BE7" s="99">
        <f t="shared" si="15"/>
        <v>0</v>
      </c>
      <c r="BF7" s="103"/>
      <c r="BG7" s="38">
        <f>(BH7/$BH$15)</f>
        <v>0</v>
      </c>
      <c r="BH7" s="96"/>
      <c r="BI7" s="36">
        <f t="shared" si="16"/>
        <v>0</v>
      </c>
      <c r="BJ7" s="37"/>
      <c r="BK7" s="38" t="e">
        <f>(BL7/$BL$15)</f>
        <v>#DIV/0!</v>
      </c>
      <c r="BL7" s="39"/>
      <c r="BM7" s="99">
        <f t="shared" si="17"/>
        <v>1250000</v>
      </c>
      <c r="BN7" s="37"/>
      <c r="BO7" s="44">
        <f>(BP7/$BP$15)</f>
        <v>0.6756756756756757</v>
      </c>
      <c r="BP7" s="96">
        <v>1250000</v>
      </c>
      <c r="BQ7" s="36">
        <f t="shared" si="18"/>
        <v>0</v>
      </c>
      <c r="BR7" s="37"/>
      <c r="BS7" s="38" t="e">
        <f>(BT7/$BT$15)</f>
        <v>#DIV/0!</v>
      </c>
      <c r="BT7" s="39"/>
      <c r="BU7" s="36">
        <f t="shared" si="19"/>
        <v>0</v>
      </c>
      <c r="BV7" s="37"/>
      <c r="BW7" s="38">
        <f>(BX7/$BX$15)</f>
        <v>0</v>
      </c>
      <c r="BX7" s="39"/>
      <c r="BY7" s="36">
        <f t="shared" si="20"/>
        <v>0</v>
      </c>
      <c r="BZ7" s="37"/>
      <c r="CA7" s="44">
        <f>(CB7/$CB$15)</f>
        <v>0</v>
      </c>
      <c r="CB7" s="39"/>
      <c r="CC7" s="36">
        <f t="shared" si="21"/>
        <v>0</v>
      </c>
      <c r="CD7" s="37"/>
      <c r="CE7" s="38" t="e">
        <f>(CF7/$CF$15)</f>
        <v>#DIV/0!</v>
      </c>
      <c r="CF7" s="39"/>
      <c r="CG7" s="95" t="s">
        <v>3</v>
      </c>
    </row>
    <row r="8" spans="1:85" ht="20.25">
      <c r="A8" s="42">
        <f t="shared" si="0"/>
        <v>3000000</v>
      </c>
      <c r="B8" s="43">
        <f t="shared" si="1"/>
        <v>8375002</v>
      </c>
      <c r="C8" s="133">
        <v>0.1831</v>
      </c>
      <c r="D8" s="41">
        <f>CB8</f>
        <v>11375002</v>
      </c>
      <c r="E8" s="36">
        <f t="shared" si="3"/>
        <v>0</v>
      </c>
      <c r="F8" s="37"/>
      <c r="G8" s="38" t="e">
        <f>(H8/$H$15)</f>
        <v>#DIV/0!</v>
      </c>
      <c r="H8" s="39"/>
      <c r="I8" s="36">
        <f t="shared" si="4"/>
        <v>0</v>
      </c>
      <c r="J8" s="37"/>
      <c r="K8" s="38" t="e">
        <f>(L8/$L$15)</f>
        <v>#DIV/0!</v>
      </c>
      <c r="L8" s="39"/>
      <c r="M8" s="36">
        <f t="shared" si="5"/>
        <v>0</v>
      </c>
      <c r="N8" s="37"/>
      <c r="O8" s="38" t="e">
        <f>(P8/$P$15)</f>
        <v>#DIV/0!</v>
      </c>
      <c r="P8" s="39"/>
      <c r="Q8" s="99">
        <f t="shared" si="6"/>
        <v>0</v>
      </c>
      <c r="R8" s="37"/>
      <c r="S8" s="38" t="e">
        <f>(T8/$T$15)</f>
        <v>#DIV/0!</v>
      </c>
      <c r="T8" s="96"/>
      <c r="U8" s="36">
        <f t="shared" si="7"/>
        <v>0</v>
      </c>
      <c r="V8" s="37"/>
      <c r="W8" s="38" t="e">
        <f>(X8/$X$15)</f>
        <v>#DIV/0!</v>
      </c>
      <c r="X8" s="39"/>
      <c r="Y8" s="36">
        <f t="shared" si="8"/>
        <v>0</v>
      </c>
      <c r="Z8" s="37"/>
      <c r="AA8" s="38" t="e">
        <f>(AB8/$AB$15)</f>
        <v>#DIV/0!</v>
      </c>
      <c r="AB8" s="39"/>
      <c r="AC8" s="36">
        <f t="shared" si="9"/>
        <v>0</v>
      </c>
      <c r="AD8" s="43"/>
      <c r="AE8" s="44">
        <f>(AF8/$AF$15)</f>
        <v>0</v>
      </c>
      <c r="AF8" s="41"/>
      <c r="AG8" s="36">
        <f t="shared" si="10"/>
        <v>0</v>
      </c>
      <c r="AH8" s="103"/>
      <c r="AI8" s="44">
        <f>(AJ8/$AJ$15)</f>
        <v>0</v>
      </c>
      <c r="AJ8" s="41"/>
      <c r="AK8" s="36">
        <f t="shared" si="11"/>
        <v>0</v>
      </c>
      <c r="AL8" s="37"/>
      <c r="AM8" s="38" t="e">
        <f>(AN8/$AN$15)</f>
        <v>#DIV/0!</v>
      </c>
      <c r="AN8" s="39"/>
      <c r="AO8" s="36">
        <f t="shared" si="12"/>
        <v>0</v>
      </c>
      <c r="AP8" s="43"/>
      <c r="AQ8" s="44">
        <f>(AR8/$AR$15)</f>
        <v>0</v>
      </c>
      <c r="AR8" s="41"/>
      <c r="AS8" s="42">
        <f t="shared" si="13"/>
        <v>0</v>
      </c>
      <c r="AT8" s="43"/>
      <c r="AU8" s="38">
        <f>(AV8/$AV$15)</f>
        <v>0</v>
      </c>
      <c r="AV8" s="41"/>
      <c r="AW8" s="42">
        <f>AZ8-AX8</f>
        <v>0</v>
      </c>
      <c r="AX8" s="43"/>
      <c r="AY8" s="44">
        <f>(AZ8/$AZ$15)</f>
        <v>0</v>
      </c>
      <c r="AZ8" s="41"/>
      <c r="BA8" s="36">
        <f t="shared" si="14"/>
        <v>0</v>
      </c>
      <c r="BB8" s="103"/>
      <c r="BC8" s="38">
        <f>(BD8/$BD$15)</f>
        <v>0</v>
      </c>
      <c r="BD8" s="96"/>
      <c r="BE8" s="99">
        <f t="shared" si="15"/>
        <v>0</v>
      </c>
      <c r="BF8" s="103"/>
      <c r="BG8" s="38">
        <f>(BH8/$BH$15)</f>
        <v>0</v>
      </c>
      <c r="BH8" s="96"/>
      <c r="BI8" s="36">
        <f t="shared" si="16"/>
        <v>0</v>
      </c>
      <c r="BJ8" s="37"/>
      <c r="BK8" s="38" t="e">
        <f>(BL8/$BL$15)</f>
        <v>#DIV/0!</v>
      </c>
      <c r="BL8" s="39"/>
      <c r="BM8" s="99">
        <f t="shared" si="17"/>
        <v>0</v>
      </c>
      <c r="BN8" s="37"/>
      <c r="BO8" s="44">
        <f>(BP8/$BP$15)</f>
        <v>0</v>
      </c>
      <c r="BP8" s="96"/>
      <c r="BQ8" s="36">
        <f t="shared" si="18"/>
        <v>0</v>
      </c>
      <c r="BR8" s="37"/>
      <c r="BS8" s="38" t="e">
        <f>(BT8/$BT$15)</f>
        <v>#DIV/0!</v>
      </c>
      <c r="BT8" s="39"/>
      <c r="BU8" s="36">
        <f t="shared" si="19"/>
        <v>0</v>
      </c>
      <c r="BV8" s="37"/>
      <c r="BW8" s="38">
        <f>(BX8/$BX$15)</f>
        <v>0</v>
      </c>
      <c r="BX8" s="39"/>
      <c r="BY8" s="42">
        <v>3000000</v>
      </c>
      <c r="BZ8" s="43">
        <v>8375002</v>
      </c>
      <c r="CA8" s="44"/>
      <c r="CB8" s="41">
        <v>11375002</v>
      </c>
      <c r="CC8" s="36">
        <f t="shared" si="21"/>
        <v>0</v>
      </c>
      <c r="CD8" s="37"/>
      <c r="CE8" s="38" t="e">
        <f>(CF8/$CF$15)</f>
        <v>#DIV/0!</v>
      </c>
      <c r="CF8" s="39"/>
      <c r="CG8" s="95" t="s">
        <v>4</v>
      </c>
    </row>
    <row r="9" spans="1:85" ht="20.25">
      <c r="A9" s="42">
        <f t="shared" si="0"/>
        <v>800000</v>
      </c>
      <c r="B9" s="43"/>
      <c r="C9" s="133">
        <v>0.0129</v>
      </c>
      <c r="D9" s="41">
        <v>800000</v>
      </c>
      <c r="E9" s="36">
        <f t="shared" si="3"/>
        <v>0</v>
      </c>
      <c r="F9" s="37"/>
      <c r="G9" s="38" t="e">
        <f>(H9/$H$15)</f>
        <v>#DIV/0!</v>
      </c>
      <c r="H9" s="39"/>
      <c r="I9" s="36">
        <f t="shared" si="4"/>
        <v>0</v>
      </c>
      <c r="J9" s="37"/>
      <c r="K9" s="38" t="e">
        <f>(L9/$L$15)</f>
        <v>#DIV/0!</v>
      </c>
      <c r="L9" s="39"/>
      <c r="M9" s="36">
        <f t="shared" si="5"/>
        <v>0</v>
      </c>
      <c r="N9" s="37"/>
      <c r="O9" s="38" t="e">
        <f>(P9/$P$15)</f>
        <v>#DIV/0!</v>
      </c>
      <c r="P9" s="39"/>
      <c r="Q9" s="99">
        <f t="shared" si="6"/>
        <v>0</v>
      </c>
      <c r="R9" s="37"/>
      <c r="S9" s="38" t="e">
        <f>(T9/$T$15)</f>
        <v>#DIV/0!</v>
      </c>
      <c r="T9" s="96"/>
      <c r="U9" s="36">
        <f t="shared" si="7"/>
        <v>0</v>
      </c>
      <c r="V9" s="37"/>
      <c r="W9" s="38" t="e">
        <f>(X9/$X$15)</f>
        <v>#DIV/0!</v>
      </c>
      <c r="X9" s="39"/>
      <c r="Y9" s="36">
        <f t="shared" si="8"/>
        <v>0</v>
      </c>
      <c r="Z9" s="37"/>
      <c r="AA9" s="38" t="e">
        <f>(AB9/$AB$15)</f>
        <v>#DIV/0!</v>
      </c>
      <c r="AB9" s="39"/>
      <c r="AC9" s="36">
        <f t="shared" si="9"/>
        <v>0</v>
      </c>
      <c r="AD9" s="43"/>
      <c r="AE9" s="44">
        <f>(AF9/$AF$15)</f>
        <v>0</v>
      </c>
      <c r="AF9" s="41"/>
      <c r="AG9" s="36">
        <f t="shared" si="10"/>
        <v>0</v>
      </c>
      <c r="AH9" s="103"/>
      <c r="AI9" s="44">
        <f>(AJ9/$AJ$15)</f>
        <v>0</v>
      </c>
      <c r="AJ9" s="41"/>
      <c r="AK9" s="36">
        <f t="shared" si="11"/>
        <v>0</v>
      </c>
      <c r="AL9" s="37"/>
      <c r="AM9" s="38" t="e">
        <f>(AN9/$AN$15)</f>
        <v>#DIV/0!</v>
      </c>
      <c r="AN9" s="39"/>
      <c r="AO9" s="36">
        <f t="shared" si="12"/>
        <v>0</v>
      </c>
      <c r="AP9" s="43"/>
      <c r="AQ9" s="44">
        <f>(AR9/$AR$15)</f>
        <v>0</v>
      </c>
      <c r="AR9" s="41"/>
      <c r="AS9" s="42">
        <f t="shared" si="13"/>
        <v>0</v>
      </c>
      <c r="AT9" s="43"/>
      <c r="AU9" s="38">
        <f>(AV9/$AV$15)</f>
        <v>0</v>
      </c>
      <c r="AV9" s="41"/>
      <c r="AW9" s="42">
        <f>AZ9-AX9</f>
        <v>0</v>
      </c>
      <c r="AX9" s="43"/>
      <c r="AY9" s="44">
        <f>(AZ9/$AZ$15)</f>
        <v>0</v>
      </c>
      <c r="AZ9" s="41"/>
      <c r="BA9" s="36">
        <f t="shared" si="14"/>
        <v>0</v>
      </c>
      <c r="BB9" s="103"/>
      <c r="BC9" s="38">
        <f>(BD9/$BD$15)</f>
        <v>0</v>
      </c>
      <c r="BD9" s="96"/>
      <c r="BE9" s="99">
        <f t="shared" si="15"/>
        <v>0</v>
      </c>
      <c r="BF9" s="103"/>
      <c r="BG9" s="38">
        <f>(BH9/$BH$15)</f>
        <v>0</v>
      </c>
      <c r="BH9" s="96"/>
      <c r="BI9" s="36">
        <f t="shared" si="16"/>
        <v>0</v>
      </c>
      <c r="BJ9" s="37"/>
      <c r="BK9" s="38" t="e">
        <f>(BL9/$BL$15)</f>
        <v>#DIV/0!</v>
      </c>
      <c r="BL9" s="39"/>
      <c r="BM9" s="99">
        <f t="shared" si="17"/>
        <v>400000</v>
      </c>
      <c r="BN9" s="37"/>
      <c r="BO9" s="44">
        <f>(BP9/$BP$15)</f>
        <v>0.21621621621621623</v>
      </c>
      <c r="BP9" s="96">
        <v>400000</v>
      </c>
      <c r="BQ9" s="36">
        <f t="shared" si="18"/>
        <v>0</v>
      </c>
      <c r="BR9" s="37"/>
      <c r="BS9" s="38" t="e">
        <f>(BT9/$BT$15)</f>
        <v>#DIV/0!</v>
      </c>
      <c r="BT9" s="39"/>
      <c r="BU9" s="42">
        <f t="shared" si="19"/>
        <v>400000</v>
      </c>
      <c r="BV9" s="40"/>
      <c r="BW9" s="38">
        <f>(BX9/$BX$15)</f>
        <v>1</v>
      </c>
      <c r="BX9" s="41">
        <v>400000</v>
      </c>
      <c r="BY9" s="36">
        <f t="shared" si="20"/>
        <v>0</v>
      </c>
      <c r="BZ9" s="37"/>
      <c r="CA9" s="44">
        <f>(CB9/$CB$15)</f>
        <v>0</v>
      </c>
      <c r="CB9" s="39"/>
      <c r="CC9" s="36">
        <f t="shared" si="21"/>
        <v>0</v>
      </c>
      <c r="CD9" s="37"/>
      <c r="CE9" s="38" t="e">
        <f>(CF9/$CF$15)</f>
        <v>#DIV/0!</v>
      </c>
      <c r="CF9" s="39"/>
      <c r="CG9" s="95" t="s">
        <v>5</v>
      </c>
    </row>
    <row r="10" spans="1:85" ht="20.25">
      <c r="A10" s="42">
        <f t="shared" si="0"/>
        <v>4000000</v>
      </c>
      <c r="B10" s="43">
        <f t="shared" si="1"/>
        <v>0</v>
      </c>
      <c r="C10" s="133">
        <v>0.0644</v>
      </c>
      <c r="D10" s="41">
        <f t="shared" si="2"/>
        <v>4000000</v>
      </c>
      <c r="E10" s="36">
        <f t="shared" si="3"/>
        <v>0</v>
      </c>
      <c r="F10" s="37"/>
      <c r="G10" s="38" t="e">
        <f>(H10/$H$15)</f>
        <v>#DIV/0!</v>
      </c>
      <c r="H10" s="39"/>
      <c r="I10" s="36">
        <f t="shared" si="4"/>
        <v>0</v>
      </c>
      <c r="J10" s="37"/>
      <c r="K10" s="38" t="e">
        <f>(L10/$L$15)</f>
        <v>#DIV/0!</v>
      </c>
      <c r="L10" s="39"/>
      <c r="M10" s="36">
        <f t="shared" si="5"/>
        <v>0</v>
      </c>
      <c r="N10" s="37"/>
      <c r="O10" s="38" t="e">
        <f>(P10/$P$15)</f>
        <v>#DIV/0!</v>
      </c>
      <c r="P10" s="39"/>
      <c r="Q10" s="99">
        <f t="shared" si="6"/>
        <v>0</v>
      </c>
      <c r="R10" s="37"/>
      <c r="S10" s="38" t="e">
        <f>(T10/$T$15)</f>
        <v>#DIV/0!</v>
      </c>
      <c r="T10" s="96"/>
      <c r="U10" s="36">
        <f t="shared" si="7"/>
        <v>0</v>
      </c>
      <c r="V10" s="37"/>
      <c r="W10" s="38" t="e">
        <f>(X10/$X$15)</f>
        <v>#DIV/0!</v>
      </c>
      <c r="X10" s="39"/>
      <c r="Y10" s="36">
        <f t="shared" si="8"/>
        <v>0</v>
      </c>
      <c r="Z10" s="37"/>
      <c r="AA10" s="38" t="e">
        <f>(AB10/$AB$15)</f>
        <v>#DIV/0!</v>
      </c>
      <c r="AB10" s="39"/>
      <c r="AC10" s="36">
        <f t="shared" si="9"/>
        <v>0</v>
      </c>
      <c r="AD10" s="43"/>
      <c r="AE10" s="44">
        <f>(AF10/$AF$15)</f>
        <v>0</v>
      </c>
      <c r="AF10" s="41"/>
      <c r="AG10" s="36">
        <f t="shared" si="10"/>
        <v>0</v>
      </c>
      <c r="AH10" s="103"/>
      <c r="AI10" s="44">
        <f>(AJ10/$AJ$15)</f>
        <v>0</v>
      </c>
      <c r="AJ10" s="41"/>
      <c r="AK10" s="36">
        <f t="shared" si="11"/>
        <v>0</v>
      </c>
      <c r="AL10" s="37"/>
      <c r="AM10" s="38" t="e">
        <f>(AN10/$AN$15)</f>
        <v>#DIV/0!</v>
      </c>
      <c r="AN10" s="39"/>
      <c r="AO10" s="36">
        <f t="shared" si="12"/>
        <v>0</v>
      </c>
      <c r="AP10" s="43"/>
      <c r="AQ10" s="44">
        <f>(AR10/$AR$15)</f>
        <v>0</v>
      </c>
      <c r="AR10" s="41"/>
      <c r="AS10" s="42">
        <f t="shared" si="13"/>
        <v>0</v>
      </c>
      <c r="AT10" s="43"/>
      <c r="AU10" s="38">
        <f>(AV10/$AV$15)</f>
        <v>0</v>
      </c>
      <c r="AV10" s="41"/>
      <c r="AW10" s="42">
        <f>AZ10-AX10</f>
        <v>4000000</v>
      </c>
      <c r="AX10" s="43"/>
      <c r="AY10" s="44">
        <f>(AZ10/$AZ$15)</f>
        <v>0.09122975818044794</v>
      </c>
      <c r="AZ10" s="41">
        <v>4000000</v>
      </c>
      <c r="BA10" s="36">
        <f t="shared" si="14"/>
        <v>0</v>
      </c>
      <c r="BB10" s="103"/>
      <c r="BC10" s="38">
        <f>(BD10/$BD$15)</f>
        <v>0</v>
      </c>
      <c r="BD10" s="96"/>
      <c r="BE10" s="99">
        <f t="shared" si="15"/>
        <v>0</v>
      </c>
      <c r="BF10" s="103"/>
      <c r="BG10" s="38">
        <f>(BH10/$BH$15)</f>
        <v>0</v>
      </c>
      <c r="BH10" s="96"/>
      <c r="BI10" s="36">
        <f t="shared" si="16"/>
        <v>0</v>
      </c>
      <c r="BJ10" s="37"/>
      <c r="BK10" s="38" t="e">
        <f>(BL10/$BL$15)</f>
        <v>#DIV/0!</v>
      </c>
      <c r="BL10" s="39"/>
      <c r="BM10" s="99">
        <f t="shared" si="17"/>
        <v>0</v>
      </c>
      <c r="BN10" s="37"/>
      <c r="BO10" s="44">
        <f>(BP10/$BP$15)</f>
        <v>0</v>
      </c>
      <c r="BP10" s="96"/>
      <c r="BQ10" s="36">
        <f t="shared" si="18"/>
        <v>0</v>
      </c>
      <c r="BR10" s="37"/>
      <c r="BS10" s="38" t="e">
        <f>(BT10/$BT$15)</f>
        <v>#DIV/0!</v>
      </c>
      <c r="BT10" s="39"/>
      <c r="BU10" s="36">
        <f t="shared" si="19"/>
        <v>0</v>
      </c>
      <c r="BV10" s="40"/>
      <c r="BW10" s="38">
        <f>(BX10/$BX$15)</f>
        <v>0</v>
      </c>
      <c r="BX10" s="39"/>
      <c r="BY10" s="36">
        <f t="shared" si="20"/>
        <v>0</v>
      </c>
      <c r="BZ10" s="37"/>
      <c r="CA10" s="44">
        <f>(CB10/$CB$15)</f>
        <v>0</v>
      </c>
      <c r="CB10" s="39"/>
      <c r="CC10" s="36">
        <f t="shared" si="21"/>
        <v>0</v>
      </c>
      <c r="CD10" s="37"/>
      <c r="CE10" s="38" t="e">
        <f>(CF10/$CF$15)</f>
        <v>#DIV/0!</v>
      </c>
      <c r="CF10" s="39"/>
      <c r="CG10" s="95" t="s">
        <v>6</v>
      </c>
    </row>
    <row r="11" spans="1:85" ht="20.25">
      <c r="A11" s="42">
        <f t="shared" si="0"/>
        <v>3500000</v>
      </c>
      <c r="B11" s="43">
        <f t="shared" si="1"/>
        <v>0</v>
      </c>
      <c r="C11" s="133">
        <v>0.0563</v>
      </c>
      <c r="D11" s="41">
        <f t="shared" si="2"/>
        <v>3500000</v>
      </c>
      <c r="E11" s="36">
        <f t="shared" si="3"/>
        <v>0</v>
      </c>
      <c r="F11" s="37"/>
      <c r="G11" s="38" t="e">
        <f>(H11/$H$15)</f>
        <v>#DIV/0!</v>
      </c>
      <c r="H11" s="39"/>
      <c r="I11" s="36">
        <f t="shared" si="4"/>
        <v>0</v>
      </c>
      <c r="J11" s="37"/>
      <c r="K11" s="38" t="e">
        <f>(L11/$L$15)</f>
        <v>#DIV/0!</v>
      </c>
      <c r="L11" s="39"/>
      <c r="M11" s="36">
        <f t="shared" si="5"/>
        <v>0</v>
      </c>
      <c r="N11" s="37"/>
      <c r="O11" s="38" t="e">
        <f>(P11/$P$15)</f>
        <v>#DIV/0!</v>
      </c>
      <c r="P11" s="39"/>
      <c r="Q11" s="99">
        <f t="shared" si="6"/>
        <v>0</v>
      </c>
      <c r="R11" s="37"/>
      <c r="S11" s="38" t="e">
        <f>(T11/$T$15)</f>
        <v>#DIV/0!</v>
      </c>
      <c r="T11" s="96"/>
      <c r="U11" s="36">
        <f t="shared" si="7"/>
        <v>0</v>
      </c>
      <c r="V11" s="37"/>
      <c r="W11" s="38" t="e">
        <f>(X11/$X$15)</f>
        <v>#DIV/0!</v>
      </c>
      <c r="X11" s="39"/>
      <c r="Y11" s="36">
        <f t="shared" si="8"/>
        <v>0</v>
      </c>
      <c r="Z11" s="37"/>
      <c r="AA11" s="38" t="e">
        <f>(AB11/$AB$15)</f>
        <v>#DIV/0!</v>
      </c>
      <c r="AB11" s="39"/>
      <c r="AC11" s="36">
        <f t="shared" si="9"/>
        <v>0</v>
      </c>
      <c r="AD11" s="43"/>
      <c r="AE11" s="44">
        <f>(AF11/$AF$15)</f>
        <v>0</v>
      </c>
      <c r="AF11" s="41"/>
      <c r="AG11" s="36">
        <f t="shared" si="10"/>
        <v>0</v>
      </c>
      <c r="AH11" s="103"/>
      <c r="AI11" s="44">
        <f>(AJ11/$AJ$15)</f>
        <v>0</v>
      </c>
      <c r="AJ11" s="41"/>
      <c r="AK11" s="36">
        <f t="shared" si="11"/>
        <v>0</v>
      </c>
      <c r="AL11" s="37"/>
      <c r="AM11" s="38" t="e">
        <f>(AN11/$AN$15)</f>
        <v>#DIV/0!</v>
      </c>
      <c r="AN11" s="39"/>
      <c r="AO11" s="36">
        <f t="shared" si="12"/>
        <v>0</v>
      </c>
      <c r="AP11" s="43"/>
      <c r="AQ11" s="44">
        <f>(AR11/$AR$15)</f>
        <v>0</v>
      </c>
      <c r="AR11" s="41"/>
      <c r="AS11" s="42">
        <f t="shared" si="13"/>
        <v>0</v>
      </c>
      <c r="AT11" s="43"/>
      <c r="AU11" s="38">
        <f>(AV11/$AV$15)</f>
        <v>0</v>
      </c>
      <c r="AV11" s="41"/>
      <c r="AW11" s="42">
        <f>AZ11-AX11</f>
        <v>3500000</v>
      </c>
      <c r="AX11" s="43"/>
      <c r="AY11" s="44">
        <f>(AZ11/$AZ$15)</f>
        <v>0.07982603840789194</v>
      </c>
      <c r="AZ11" s="41">
        <v>3500000</v>
      </c>
      <c r="BA11" s="36">
        <f t="shared" si="14"/>
        <v>0</v>
      </c>
      <c r="BB11" s="103"/>
      <c r="BC11" s="38">
        <f>(BD11/$BD$15)</f>
        <v>0</v>
      </c>
      <c r="BD11" s="96"/>
      <c r="BE11" s="99">
        <f t="shared" si="15"/>
        <v>0</v>
      </c>
      <c r="BF11" s="103"/>
      <c r="BG11" s="38">
        <f>(BH11/$BH$15)</f>
        <v>0</v>
      </c>
      <c r="BH11" s="96"/>
      <c r="BI11" s="36">
        <f t="shared" si="16"/>
        <v>0</v>
      </c>
      <c r="BJ11" s="37"/>
      <c r="BK11" s="38" t="e">
        <f>(BL11/$BL$15)</f>
        <v>#DIV/0!</v>
      </c>
      <c r="BL11" s="39"/>
      <c r="BM11" s="99">
        <f t="shared" si="17"/>
        <v>0</v>
      </c>
      <c r="BN11" s="37"/>
      <c r="BO11" s="44">
        <f>(BP11/$BP$15)</f>
        <v>0</v>
      </c>
      <c r="BP11" s="96"/>
      <c r="BQ11" s="36">
        <f t="shared" si="18"/>
        <v>0</v>
      </c>
      <c r="BR11" s="37"/>
      <c r="BS11" s="38" t="e">
        <f>(BT11/$BT$15)</f>
        <v>#DIV/0!</v>
      </c>
      <c r="BT11" s="39"/>
      <c r="BU11" s="36">
        <f t="shared" si="19"/>
        <v>0</v>
      </c>
      <c r="BV11" s="40"/>
      <c r="BW11" s="38">
        <f>(BX11/$BX$15)</f>
        <v>0</v>
      </c>
      <c r="BX11" s="39"/>
      <c r="BY11" s="36">
        <f t="shared" si="20"/>
        <v>0</v>
      </c>
      <c r="BZ11" s="37"/>
      <c r="CA11" s="44">
        <f>(CB11/$CB$15)</f>
        <v>0</v>
      </c>
      <c r="CB11" s="39"/>
      <c r="CC11" s="36">
        <f t="shared" si="21"/>
        <v>0</v>
      </c>
      <c r="CD11" s="37"/>
      <c r="CE11" s="38" t="e">
        <f>(CF11/$CF$15)</f>
        <v>#DIV/0!</v>
      </c>
      <c r="CF11" s="39"/>
      <c r="CG11" s="95" t="s">
        <v>111</v>
      </c>
    </row>
    <row r="12" spans="1:85" ht="20.25">
      <c r="A12" s="42">
        <v>0</v>
      </c>
      <c r="B12" s="43">
        <f t="shared" si="1"/>
        <v>8281972.2</v>
      </c>
      <c r="C12" s="133">
        <v>0.1333</v>
      </c>
      <c r="D12" s="41">
        <v>8281972.2</v>
      </c>
      <c r="E12" s="36">
        <f t="shared" si="3"/>
        <v>0</v>
      </c>
      <c r="F12" s="37"/>
      <c r="G12" s="38" t="e">
        <f>(H12/$H$15)</f>
        <v>#DIV/0!</v>
      </c>
      <c r="H12" s="39"/>
      <c r="I12" s="36">
        <f t="shared" si="4"/>
        <v>0</v>
      </c>
      <c r="J12" s="37"/>
      <c r="K12" s="38" t="e">
        <f>(L12/$L$15)</f>
        <v>#DIV/0!</v>
      </c>
      <c r="L12" s="39"/>
      <c r="M12" s="36">
        <f t="shared" si="5"/>
        <v>0</v>
      </c>
      <c r="N12" s="37"/>
      <c r="O12" s="38" t="e">
        <f>(P12/$P$15)</f>
        <v>#DIV/0!</v>
      </c>
      <c r="P12" s="39"/>
      <c r="Q12" s="99">
        <f t="shared" si="6"/>
        <v>0</v>
      </c>
      <c r="R12" s="37"/>
      <c r="S12" s="38" t="e">
        <f>(T12/$T$15)</f>
        <v>#DIV/0!</v>
      </c>
      <c r="T12" s="96"/>
      <c r="U12" s="36">
        <f t="shared" si="7"/>
        <v>0</v>
      </c>
      <c r="V12" s="37"/>
      <c r="W12" s="38" t="e">
        <f>(X12/$X$15)</f>
        <v>#DIV/0!</v>
      </c>
      <c r="X12" s="39"/>
      <c r="Y12" s="36">
        <f t="shared" si="8"/>
        <v>0</v>
      </c>
      <c r="Z12" s="37"/>
      <c r="AA12" s="38" t="e">
        <f>(AB12/$AB$15)</f>
        <v>#DIV/0!</v>
      </c>
      <c r="AB12" s="39"/>
      <c r="AC12" s="36"/>
      <c r="AD12" s="43">
        <v>315000</v>
      </c>
      <c r="AE12" s="44">
        <f>(AF12/$AF$15)</f>
        <v>1</v>
      </c>
      <c r="AF12" s="41">
        <v>315000</v>
      </c>
      <c r="AG12" s="36"/>
      <c r="AH12" s="103">
        <v>1681227</v>
      </c>
      <c r="AI12" s="44">
        <f>(AJ12/$AJ$15)</f>
        <v>1</v>
      </c>
      <c r="AJ12" s="41">
        <v>1681227</v>
      </c>
      <c r="AK12" s="36">
        <f t="shared" si="11"/>
        <v>0</v>
      </c>
      <c r="AL12" s="37"/>
      <c r="AM12" s="38" t="e">
        <f>(AN12/$AN$15)</f>
        <v>#DIV/0!</v>
      </c>
      <c r="AN12" s="39"/>
      <c r="AO12" s="36">
        <f t="shared" si="12"/>
        <v>0</v>
      </c>
      <c r="AP12" s="43">
        <v>75000</v>
      </c>
      <c r="AQ12" s="44">
        <f>(AR12/$AR$15)</f>
        <v>0.2727272727272727</v>
      </c>
      <c r="AR12" s="41">
        <v>75000</v>
      </c>
      <c r="AS12" s="42"/>
      <c r="AT12" s="43">
        <v>393283.2</v>
      </c>
      <c r="AU12" s="38">
        <f>(AV12/$AV$15)</f>
        <v>0.6628928646555305</v>
      </c>
      <c r="AV12" s="41">
        <v>393283.2</v>
      </c>
      <c r="AW12" s="42"/>
      <c r="AX12" s="43">
        <v>5817462</v>
      </c>
      <c r="AY12" s="44">
        <f>(AZ12/$AZ$15)</f>
        <v>0.13268141287098625</v>
      </c>
      <c r="AZ12" s="41">
        <v>5817462</v>
      </c>
      <c r="BA12" s="36">
        <f t="shared" si="14"/>
        <v>0</v>
      </c>
      <c r="BB12" s="103"/>
      <c r="BC12" s="38">
        <f>(BD12/$BD$15)</f>
        <v>0</v>
      </c>
      <c r="BD12" s="96"/>
      <c r="BE12" s="99">
        <f t="shared" si="15"/>
        <v>0</v>
      </c>
      <c r="BF12" s="103"/>
      <c r="BG12" s="38">
        <f>(BH12/$BH$15)</f>
        <v>0</v>
      </c>
      <c r="BH12" s="96"/>
      <c r="BI12" s="36">
        <f t="shared" si="16"/>
        <v>0</v>
      </c>
      <c r="BJ12" s="37"/>
      <c r="BK12" s="38" t="e">
        <f>(BL12/$BL$15)</f>
        <v>#DIV/0!</v>
      </c>
      <c r="BL12" s="39"/>
      <c r="BM12" s="99">
        <f t="shared" si="17"/>
        <v>0</v>
      </c>
      <c r="BN12" s="37"/>
      <c r="BO12" s="44">
        <f>(BP12/$BP$15)</f>
        <v>0</v>
      </c>
      <c r="BP12" s="96"/>
      <c r="BQ12" s="36">
        <f t="shared" si="18"/>
        <v>0</v>
      </c>
      <c r="BR12" s="37"/>
      <c r="BS12" s="38" t="e">
        <f>(BT12/$BT$15)</f>
        <v>#DIV/0!</v>
      </c>
      <c r="BT12" s="39"/>
      <c r="BU12" s="36">
        <f t="shared" si="19"/>
        <v>0</v>
      </c>
      <c r="BV12" s="40"/>
      <c r="BW12" s="38">
        <f>(BX12/$BX$15)</f>
        <v>0</v>
      </c>
      <c r="BX12" s="39"/>
      <c r="BY12" s="36">
        <f t="shared" si="20"/>
        <v>0</v>
      </c>
      <c r="BZ12" s="37"/>
      <c r="CA12" s="44">
        <f>(CB12/$CB$15)</f>
        <v>0</v>
      </c>
      <c r="CB12" s="39"/>
      <c r="CC12" s="36">
        <f t="shared" si="21"/>
        <v>0</v>
      </c>
      <c r="CD12" s="37"/>
      <c r="CE12" s="38" t="e">
        <f>(CF12/$CF$15)</f>
        <v>#DIV/0!</v>
      </c>
      <c r="CF12" s="39"/>
      <c r="CG12" s="95" t="s">
        <v>87</v>
      </c>
    </row>
    <row r="13" spans="1:85" s="77" customFormat="1" ht="77.25" customHeight="1">
      <c r="A13" s="68">
        <f>A5+A6+A7+A8+A9+A10+A11</f>
        <v>22050000</v>
      </c>
      <c r="B13" s="69">
        <f>B5+B6+B8+B12</f>
        <v>38296921.730000004</v>
      </c>
      <c r="C13" s="131">
        <f>C5+C6+C7+C8+C9+C10+C11+C12</f>
        <v>0.9998000000000001</v>
      </c>
      <c r="D13" s="71">
        <f>D5+D6+D7+D8+D9+D10+D11+D12</f>
        <v>60346921.730000004</v>
      </c>
      <c r="E13" s="72">
        <f>SUM(E5:E12)</f>
        <v>0</v>
      </c>
      <c r="F13" s="73">
        <f>SUM(F5:F12)</f>
        <v>0</v>
      </c>
      <c r="G13" s="74" t="e">
        <f>SUM(G5:G12)</f>
        <v>#DIV/0!</v>
      </c>
      <c r="H13" s="75"/>
      <c r="I13" s="72">
        <f>SUM(I5:I12)</f>
        <v>0</v>
      </c>
      <c r="J13" s="73">
        <f>SUM(J5:J12)</f>
        <v>0</v>
      </c>
      <c r="K13" s="74" t="e">
        <f>SUM(K5:K12)</f>
        <v>#DIV/0!</v>
      </c>
      <c r="L13" s="75">
        <f>SUM(L5:L12)</f>
        <v>0</v>
      </c>
      <c r="M13" s="72">
        <f>SUM(M5:M12)</f>
        <v>0</v>
      </c>
      <c r="N13" s="73">
        <f>SUM(N5:N12)</f>
        <v>0</v>
      </c>
      <c r="O13" s="74" t="e">
        <f>SUM(O5:O12)</f>
        <v>#DIV/0!</v>
      </c>
      <c r="P13" s="75">
        <f>SUM(P5:P12)</f>
        <v>0</v>
      </c>
      <c r="Q13" s="100">
        <f>SUM(Q5:Q12)</f>
        <v>0</v>
      </c>
      <c r="R13" s="73">
        <f>SUM(R5:R12)</f>
        <v>0</v>
      </c>
      <c r="S13" s="74" t="e">
        <f>SUM(S5:S12)</f>
        <v>#DIV/0!</v>
      </c>
      <c r="T13" s="97">
        <f>SUM(T5:T12)</f>
        <v>0</v>
      </c>
      <c r="U13" s="72">
        <f>SUM(U5:U12)</f>
        <v>0</v>
      </c>
      <c r="V13" s="73">
        <f>SUM(V5:V12)</f>
        <v>0</v>
      </c>
      <c r="W13" s="74" t="e">
        <f>SUM(W5:W12)</f>
        <v>#DIV/0!</v>
      </c>
      <c r="X13" s="75">
        <f>SUM(X5:X12)</f>
        <v>0</v>
      </c>
      <c r="Y13" s="72">
        <f>SUM(Y5:Y12)</f>
        <v>0</v>
      </c>
      <c r="Z13" s="73">
        <f>SUM(Z5:Z12)</f>
        <v>0</v>
      </c>
      <c r="AA13" s="74" t="e">
        <f>SUM(AA5:AA12)</f>
        <v>#DIV/0!</v>
      </c>
      <c r="AB13" s="75">
        <f>SUM(AB5:AB12)</f>
        <v>0</v>
      </c>
      <c r="AC13" s="72">
        <f>SUM(AC5:AC12)</f>
        <v>0</v>
      </c>
      <c r="AD13" s="69">
        <f>SUM(AD5:AD12)</f>
        <v>315000</v>
      </c>
      <c r="AE13" s="70">
        <f>SUM(AE5:AE12)</f>
        <v>1</v>
      </c>
      <c r="AF13" s="71">
        <f>SUM(AF5:AF12)</f>
        <v>315000</v>
      </c>
      <c r="AG13" s="72">
        <f>SUM(AG5:AG12)</f>
        <v>0</v>
      </c>
      <c r="AH13" s="69">
        <f>SUM(AH5:AH12)</f>
        <v>1681227</v>
      </c>
      <c r="AI13" s="70">
        <f>SUM(AI5:AI12)</f>
        <v>1</v>
      </c>
      <c r="AJ13" s="71">
        <f>SUM(AJ5:AJ12)</f>
        <v>1681227</v>
      </c>
      <c r="AK13" s="72">
        <f>SUM(AK5:AK12)</f>
        <v>0</v>
      </c>
      <c r="AL13" s="73">
        <f>SUM(AL5:AL12)</f>
        <v>0</v>
      </c>
      <c r="AM13" s="74" t="e">
        <f>SUM(AM5:AM12)</f>
        <v>#DIV/0!</v>
      </c>
      <c r="AN13" s="75">
        <f>SUM(AN5:AN12)</f>
        <v>0</v>
      </c>
      <c r="AO13" s="72">
        <f>SUM(AO5:AO12)</f>
        <v>0</v>
      </c>
      <c r="AP13" s="69">
        <f>SUM(AP5:AP12)</f>
        <v>275000</v>
      </c>
      <c r="AQ13" s="70">
        <f>SUM(AQ5:AQ12)</f>
        <v>1</v>
      </c>
      <c r="AR13" s="71">
        <f>SUM(AR5:AR12)</f>
        <v>275000</v>
      </c>
      <c r="AS13" s="68">
        <f>SUM(AS5:AS12)</f>
        <v>0</v>
      </c>
      <c r="AT13" s="69">
        <f>SUM(AT5:AT12)</f>
        <v>393283.2</v>
      </c>
      <c r="AU13" s="70">
        <f>SUM(AU5:AU12)</f>
        <v>0.6628928646555305</v>
      </c>
      <c r="AV13" s="71">
        <f>SUM(AV5:AV12)</f>
        <v>393283.2</v>
      </c>
      <c r="AW13" s="68">
        <f>SUM(AW5:AW12)</f>
        <v>17000000</v>
      </c>
      <c r="AX13" s="69">
        <f>SUM(AX5:AX12)</f>
        <v>26845342.57</v>
      </c>
      <c r="AY13" s="70">
        <f>SUM(AY5:AY12)</f>
        <v>0.9999999999999999</v>
      </c>
      <c r="AZ13" s="71">
        <f>SUM(AZ5:AZ12)</f>
        <v>43845342.57</v>
      </c>
      <c r="BA13" s="72">
        <f>SUM(BA5:BA12)</f>
        <v>0</v>
      </c>
      <c r="BB13" s="104">
        <f>SUM(BB5:BB12)</f>
        <v>57703.61</v>
      </c>
      <c r="BC13" s="74">
        <f>SUM(BC5:BC12)</f>
        <v>1</v>
      </c>
      <c r="BD13" s="97">
        <f>SUM(BD5:BD12)</f>
        <v>57703.61</v>
      </c>
      <c r="BE13" s="100">
        <f>SUM(BE5:BE12)</f>
        <v>0</v>
      </c>
      <c r="BF13" s="104">
        <f>SUM(BF5:BF12)</f>
        <v>154363.35</v>
      </c>
      <c r="BG13" s="74">
        <f>SUM(BG5:BG12)</f>
        <v>1</v>
      </c>
      <c r="BH13" s="97">
        <f>SUM(BH5:BH12)</f>
        <v>354363.35</v>
      </c>
      <c r="BI13" s="72">
        <f>SUM(BI5:BI12)</f>
        <v>0</v>
      </c>
      <c r="BJ13" s="73">
        <f>SUM(BJ5:BJ12)</f>
        <v>0</v>
      </c>
      <c r="BK13" s="74" t="e">
        <f>SUM(BK5:BK12)</f>
        <v>#DIV/0!</v>
      </c>
      <c r="BL13" s="75">
        <f>SUM(BL5:BL12)</f>
        <v>0</v>
      </c>
      <c r="BM13" s="109">
        <f>SUM(BM5:BM12)</f>
        <v>1650000</v>
      </c>
      <c r="BN13" s="69">
        <f>SUM(BN5:BN12)</f>
        <v>200000</v>
      </c>
      <c r="BO13" s="70">
        <f>SUM(BO5:BO12)</f>
        <v>1</v>
      </c>
      <c r="BP13" s="71">
        <f>SUM(BP5:BP12)</f>
        <v>1850000</v>
      </c>
      <c r="BQ13" s="72">
        <f>SUM(BQ5:BQ12)</f>
        <v>0</v>
      </c>
      <c r="BR13" s="73">
        <f>SUM(BR5:BR12)</f>
        <v>0</v>
      </c>
      <c r="BS13" s="74" t="e">
        <f>SUM(BS5:BS12)</f>
        <v>#DIV/0!</v>
      </c>
      <c r="BT13" s="75">
        <f>SUM(BT5:BT12)</f>
        <v>0</v>
      </c>
      <c r="BU13" s="68">
        <f>SUM(BU5:BU12)</f>
        <v>400000</v>
      </c>
      <c r="BV13" s="73">
        <f>SUM(BV5:BV12)</f>
        <v>0</v>
      </c>
      <c r="BW13" s="74">
        <f>SUM(BW5:BW12)</f>
        <v>1</v>
      </c>
      <c r="BX13" s="71">
        <f>SUM(BX5:BX12)</f>
        <v>400000</v>
      </c>
      <c r="BY13" s="72">
        <f>SUM(BY5:BY12)</f>
        <v>3000000</v>
      </c>
      <c r="BZ13" s="69">
        <f>SUM(BZ5:BZ12)</f>
        <v>8375002</v>
      </c>
      <c r="CA13" s="70">
        <v>1</v>
      </c>
      <c r="CB13" s="71">
        <f>SUM(CB5:CB12)</f>
        <v>11375002</v>
      </c>
      <c r="CC13" s="72">
        <f>SUM(CC5:CC12)</f>
        <v>0</v>
      </c>
      <c r="CD13" s="73">
        <f>SUM(CD5:CD12)</f>
        <v>0</v>
      </c>
      <c r="CE13" s="74" t="e">
        <f>SUM(CE5:CE12)</f>
        <v>#DIV/0!</v>
      </c>
      <c r="CF13" s="75">
        <f>SUM(CF5:CF12)</f>
        <v>0</v>
      </c>
      <c r="CG13" s="76" t="s">
        <v>7</v>
      </c>
    </row>
    <row r="14" spans="1:85" s="77" customFormat="1" ht="48.75" customHeight="1">
      <c r="A14" s="78"/>
      <c r="B14" s="79"/>
      <c r="C14" s="80"/>
      <c r="D14" s="71"/>
      <c r="E14" s="81"/>
      <c r="F14" s="82"/>
      <c r="G14" s="83"/>
      <c r="H14" s="75"/>
      <c r="I14" s="81"/>
      <c r="J14" s="82"/>
      <c r="K14" s="83"/>
      <c r="L14" s="75"/>
      <c r="M14" s="81"/>
      <c r="N14" s="82"/>
      <c r="O14" s="83"/>
      <c r="P14" s="75"/>
      <c r="Q14" s="101"/>
      <c r="R14" s="82"/>
      <c r="S14" s="83"/>
      <c r="T14" s="97"/>
      <c r="U14" s="81"/>
      <c r="V14" s="82"/>
      <c r="W14" s="83"/>
      <c r="X14" s="75"/>
      <c r="Y14" s="81"/>
      <c r="Z14" s="82"/>
      <c r="AA14" s="83"/>
      <c r="AB14" s="75"/>
      <c r="AC14" s="81"/>
      <c r="AD14" s="79"/>
      <c r="AE14" s="80"/>
      <c r="AF14" s="71"/>
      <c r="AG14" s="81"/>
      <c r="AH14" s="84"/>
      <c r="AI14" s="80"/>
      <c r="AJ14" s="71"/>
      <c r="AK14" s="81"/>
      <c r="AL14" s="82"/>
      <c r="AM14" s="83"/>
      <c r="AN14" s="75"/>
      <c r="AO14" s="81"/>
      <c r="AP14" s="79"/>
      <c r="AQ14" s="80"/>
      <c r="AR14" s="71"/>
      <c r="AS14" s="81"/>
      <c r="AT14" s="82"/>
      <c r="AU14" s="80"/>
      <c r="AV14" s="71"/>
      <c r="AW14" s="78"/>
      <c r="AX14" s="79"/>
      <c r="AY14" s="80"/>
      <c r="AZ14" s="71"/>
      <c r="BA14" s="81"/>
      <c r="BB14" s="105"/>
      <c r="BC14" s="83"/>
      <c r="BD14" s="97"/>
      <c r="BE14" s="101"/>
      <c r="BF14" s="105"/>
      <c r="BG14" s="83"/>
      <c r="BH14" s="97"/>
      <c r="BI14" s="81"/>
      <c r="BJ14" s="82"/>
      <c r="BK14" s="83"/>
      <c r="BL14" s="75"/>
      <c r="BM14" s="101"/>
      <c r="BN14" s="82"/>
      <c r="BO14" s="80"/>
      <c r="BP14" s="75"/>
      <c r="BQ14" s="81"/>
      <c r="BR14" s="82"/>
      <c r="BS14" s="74" t="e">
        <f>SUM(BS6:BS13)</f>
        <v>#DIV/0!</v>
      </c>
      <c r="BT14" s="75"/>
      <c r="BU14" s="81"/>
      <c r="BV14" s="82"/>
      <c r="BW14" s="83"/>
      <c r="BX14" s="75"/>
      <c r="BY14" s="81"/>
      <c r="BZ14" s="82"/>
      <c r="CA14" s="83"/>
      <c r="CB14" s="75"/>
      <c r="CC14" s="81"/>
      <c r="CD14" s="82"/>
      <c r="CE14" s="73"/>
      <c r="CF14" s="75"/>
      <c r="CG14" s="76" t="s">
        <v>8</v>
      </c>
    </row>
    <row r="15" spans="1:85" s="77" customFormat="1" ht="53.25" customHeight="1" thickBot="1">
      <c r="A15" s="85">
        <v>22050000</v>
      </c>
      <c r="B15" s="86">
        <v>38296921.730000004</v>
      </c>
      <c r="C15" s="132">
        <v>1</v>
      </c>
      <c r="D15" s="71">
        <v>60346921.730000004</v>
      </c>
      <c r="E15" s="89">
        <f>E13+E14</f>
        <v>0</v>
      </c>
      <c r="F15" s="90">
        <f>F13+F14</f>
        <v>0</v>
      </c>
      <c r="G15" s="91" t="e">
        <f>G13+G14</f>
        <v>#DIV/0!</v>
      </c>
      <c r="H15" s="92">
        <f aca="true" t="shared" si="22" ref="H15:X15">H13+H14</f>
        <v>0</v>
      </c>
      <c r="I15" s="89">
        <f>I13+I14</f>
        <v>0</v>
      </c>
      <c r="J15" s="90">
        <f t="shared" si="22"/>
        <v>0</v>
      </c>
      <c r="K15" s="91" t="e">
        <f t="shared" si="22"/>
        <v>#DIV/0!</v>
      </c>
      <c r="L15" s="92">
        <f t="shared" si="22"/>
        <v>0</v>
      </c>
      <c r="M15" s="89">
        <f>M13+M14</f>
        <v>0</v>
      </c>
      <c r="N15" s="90">
        <f t="shared" si="22"/>
        <v>0</v>
      </c>
      <c r="O15" s="91" t="e">
        <f t="shared" si="22"/>
        <v>#DIV/0!</v>
      </c>
      <c r="P15" s="92">
        <f t="shared" si="22"/>
        <v>0</v>
      </c>
      <c r="Q15" s="102">
        <f>Q13+Q14</f>
        <v>0</v>
      </c>
      <c r="R15" s="90">
        <f t="shared" si="22"/>
        <v>0</v>
      </c>
      <c r="S15" s="91" t="e">
        <f t="shared" si="22"/>
        <v>#DIV/0!</v>
      </c>
      <c r="T15" s="98">
        <f t="shared" si="22"/>
        <v>0</v>
      </c>
      <c r="U15" s="89">
        <f>U13+U14</f>
        <v>0</v>
      </c>
      <c r="V15" s="90">
        <f t="shared" si="22"/>
        <v>0</v>
      </c>
      <c r="W15" s="91" t="e">
        <f t="shared" si="22"/>
        <v>#DIV/0!</v>
      </c>
      <c r="X15" s="92">
        <f t="shared" si="22"/>
        <v>0</v>
      </c>
      <c r="Y15" s="89">
        <f aca="true" t="shared" si="23" ref="Y15:BR15">Y13+Y14</f>
        <v>0</v>
      </c>
      <c r="Z15" s="90">
        <f t="shared" si="23"/>
        <v>0</v>
      </c>
      <c r="AA15" s="91" t="e">
        <f t="shared" si="23"/>
        <v>#DIV/0!</v>
      </c>
      <c r="AB15" s="92">
        <f t="shared" si="23"/>
        <v>0</v>
      </c>
      <c r="AC15" s="89">
        <f t="shared" si="23"/>
        <v>0</v>
      </c>
      <c r="AD15" s="86">
        <f t="shared" si="23"/>
        <v>315000</v>
      </c>
      <c r="AE15" s="87">
        <f t="shared" si="23"/>
        <v>1</v>
      </c>
      <c r="AF15" s="88">
        <f t="shared" si="23"/>
        <v>315000</v>
      </c>
      <c r="AG15" s="89">
        <f t="shared" si="23"/>
        <v>0</v>
      </c>
      <c r="AH15" s="86">
        <f t="shared" si="23"/>
        <v>1681227</v>
      </c>
      <c r="AI15" s="87">
        <f t="shared" si="23"/>
        <v>1</v>
      </c>
      <c r="AJ15" s="88">
        <v>1681227</v>
      </c>
      <c r="AK15" s="89">
        <f t="shared" si="23"/>
        <v>0</v>
      </c>
      <c r="AL15" s="90">
        <f t="shared" si="23"/>
        <v>0</v>
      </c>
      <c r="AM15" s="91" t="e">
        <f t="shared" si="23"/>
        <v>#DIV/0!</v>
      </c>
      <c r="AN15" s="92">
        <f t="shared" si="23"/>
        <v>0</v>
      </c>
      <c r="AO15" s="89">
        <f t="shared" si="23"/>
        <v>0</v>
      </c>
      <c r="AP15" s="86">
        <f t="shared" si="23"/>
        <v>275000</v>
      </c>
      <c r="AQ15" s="87">
        <f t="shared" si="23"/>
        <v>1</v>
      </c>
      <c r="AR15" s="88">
        <f>AR13+AR14</f>
        <v>275000</v>
      </c>
      <c r="AS15" s="89">
        <f t="shared" si="23"/>
        <v>0</v>
      </c>
      <c r="AT15" s="86">
        <f t="shared" si="23"/>
        <v>393283.2</v>
      </c>
      <c r="AU15" s="87">
        <f t="shared" si="23"/>
        <v>0.6628928646555305</v>
      </c>
      <c r="AV15" s="88">
        <v>593283.2</v>
      </c>
      <c r="AW15" s="85">
        <v>36500000</v>
      </c>
      <c r="AX15" s="86">
        <f t="shared" si="23"/>
        <v>26845342.57</v>
      </c>
      <c r="AY15" s="87">
        <f t="shared" si="23"/>
        <v>0.9999999999999999</v>
      </c>
      <c r="AZ15" s="88">
        <f>AZ5+AZ6+AZ10+AZ11+AZ12</f>
        <v>43845342.57</v>
      </c>
      <c r="BA15" s="89">
        <f t="shared" si="23"/>
        <v>0</v>
      </c>
      <c r="BB15" s="106">
        <f t="shared" si="23"/>
        <v>57703.61</v>
      </c>
      <c r="BC15" s="91">
        <f t="shared" si="23"/>
        <v>1</v>
      </c>
      <c r="BD15" s="98">
        <f t="shared" si="23"/>
        <v>57703.61</v>
      </c>
      <c r="BE15" s="102">
        <f t="shared" si="23"/>
        <v>0</v>
      </c>
      <c r="BF15" s="106">
        <f t="shared" si="23"/>
        <v>154363.35</v>
      </c>
      <c r="BG15" s="91">
        <f t="shared" si="23"/>
        <v>1</v>
      </c>
      <c r="BH15" s="98">
        <f t="shared" si="23"/>
        <v>354363.35</v>
      </c>
      <c r="BI15" s="89">
        <f t="shared" si="23"/>
        <v>0</v>
      </c>
      <c r="BJ15" s="90">
        <f t="shared" si="23"/>
        <v>0</v>
      </c>
      <c r="BK15" s="91" t="e">
        <f t="shared" si="23"/>
        <v>#DIV/0!</v>
      </c>
      <c r="BL15" s="92">
        <f t="shared" si="23"/>
        <v>0</v>
      </c>
      <c r="BM15" s="102">
        <f t="shared" si="23"/>
        <v>1650000</v>
      </c>
      <c r="BN15" s="86">
        <f t="shared" si="23"/>
        <v>200000</v>
      </c>
      <c r="BO15" s="87">
        <f t="shared" si="23"/>
        <v>1</v>
      </c>
      <c r="BP15" s="88">
        <f>BP5+BP7+BP9</f>
        <v>1850000</v>
      </c>
      <c r="BQ15" s="89">
        <f t="shared" si="23"/>
        <v>0</v>
      </c>
      <c r="BR15" s="90">
        <f t="shared" si="23"/>
        <v>0</v>
      </c>
      <c r="BS15" s="93" t="e">
        <f>SUM(BS7:BS14)</f>
        <v>#DIV/0!</v>
      </c>
      <c r="BT15" s="92">
        <f aca="true" t="shared" si="24" ref="BT15:CF15">BT13+BT14</f>
        <v>0</v>
      </c>
      <c r="BU15" s="85">
        <f t="shared" si="24"/>
        <v>400000</v>
      </c>
      <c r="BV15" s="90">
        <f t="shared" si="24"/>
        <v>0</v>
      </c>
      <c r="BW15" s="91">
        <f t="shared" si="24"/>
        <v>1</v>
      </c>
      <c r="BX15" s="88">
        <f t="shared" si="24"/>
        <v>400000</v>
      </c>
      <c r="BY15" s="89">
        <f t="shared" si="24"/>
        <v>3000000</v>
      </c>
      <c r="BZ15" s="86">
        <f t="shared" si="24"/>
        <v>8375002</v>
      </c>
      <c r="CA15" s="87">
        <v>1</v>
      </c>
      <c r="CB15" s="88">
        <v>11375002</v>
      </c>
      <c r="CC15" s="89">
        <f t="shared" si="24"/>
        <v>0</v>
      </c>
      <c r="CD15" s="90">
        <f t="shared" si="24"/>
        <v>0</v>
      </c>
      <c r="CE15" s="91" t="e">
        <f t="shared" si="24"/>
        <v>#DIV/0!</v>
      </c>
      <c r="CF15" s="92">
        <f t="shared" si="24"/>
        <v>0</v>
      </c>
      <c r="CG15" s="94" t="s">
        <v>9</v>
      </c>
    </row>
    <row r="16" ht="20.25">
      <c r="D16" s="113"/>
    </row>
    <row r="19" ht="20.25">
      <c r="D19" s="114"/>
    </row>
    <row r="20" ht="20.25">
      <c r="D20" s="113"/>
    </row>
    <row r="22" ht="20.25">
      <c r="D22" s="114"/>
    </row>
  </sheetData>
  <sheetProtection/>
  <mergeCells count="24">
    <mergeCell ref="AS3:AV3"/>
    <mergeCell ref="AK3:AN3"/>
    <mergeCell ref="AO3:AR3"/>
    <mergeCell ref="Y3:AB3"/>
    <mergeCell ref="BU3:BX3"/>
    <mergeCell ref="I3:L3"/>
    <mergeCell ref="M3:P3"/>
    <mergeCell ref="AC3:AF3"/>
    <mergeCell ref="A1:CF1"/>
    <mergeCell ref="BQ3:BT3"/>
    <mergeCell ref="BI3:BL3"/>
    <mergeCell ref="BM3:BP3"/>
    <mergeCell ref="AG3:AJ3"/>
    <mergeCell ref="AW3:AZ3"/>
    <mergeCell ref="BE3:BH3"/>
    <mergeCell ref="Q3:T3"/>
    <mergeCell ref="U3:X3"/>
    <mergeCell ref="BA3:BD3"/>
    <mergeCell ref="CG1:CG4"/>
    <mergeCell ref="A2:CF2"/>
    <mergeCell ref="BY3:CB3"/>
    <mergeCell ref="CC3:CF3"/>
    <mergeCell ref="E3:H3"/>
    <mergeCell ref="A3:D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Samia CHEKROUNI</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Samia CHEKROUNI</dc:creator>
  <cp:keywords/>
  <dc:description/>
  <cp:lastModifiedBy>Ahmed Khalid Benomar</cp:lastModifiedBy>
  <dcterms:created xsi:type="dcterms:W3CDTF">2011-11-22T12:10:44Z</dcterms:created>
  <dcterms:modified xsi:type="dcterms:W3CDTF">2012-10-19T11:17:30Z</dcterms:modified>
  <cp:category/>
  <cp:version/>
  <cp:contentType/>
  <cp:contentStatus/>
</cp:coreProperties>
</file>